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business\R5\R5取手組合\⑧数量計算書\数量計算書\3工区\"/>
    </mc:Choice>
  </mc:AlternateContent>
  <xr:revisionPtr revIDLastSave="0" documentId="13_ncr:1_{8F554555-DD61-4E87-A4B7-40815CB340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数量総括表" sheetId="27" r:id="rId1"/>
    <sheet name="集計表" sheetId="28" r:id="rId2"/>
    <sheet name="数量計算書(円形部)" sheetId="25" r:id="rId3"/>
    <sheet name="数量計算書(矩形部)" sheetId="26" r:id="rId4"/>
    <sheet name="補修工" sheetId="29" r:id="rId5"/>
    <sheet name="No0 床版" sheetId="9" state="hidden" r:id="rId6"/>
  </sheets>
  <externalReferences>
    <externalReference r:id="rId7"/>
    <externalReference r:id="rId8"/>
    <externalReference r:id="rId9"/>
  </externalReferences>
  <definedNames>
    <definedName name="_Key1" localSheetId="0" hidden="1">#REF!</definedName>
    <definedName name="_Key1" localSheetId="4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localSheetId="4" hidden="1">#REF!</definedName>
    <definedName name="_Sort" hidden="1">#REF!</definedName>
    <definedName name="\g" localSheetId="4">[1]薬注!#REF!</definedName>
    <definedName name="\g">[1]薬注!#REF!</definedName>
    <definedName name="\n" localSheetId="4">[1]薬注!#REF!</definedName>
    <definedName name="\n">[1]薬注!#REF!</definedName>
    <definedName name="\o" localSheetId="4">[1]薬注!#REF!</definedName>
    <definedName name="\o">[1]薬注!#REF!</definedName>
    <definedName name="\p" localSheetId="4">[2]覆工板!#REF!</definedName>
    <definedName name="\p">[2]覆工板!#REF!</definedName>
    <definedName name="\u" localSheetId="4">[1]薬注!#REF!</definedName>
    <definedName name="\u">[1]薬注!#REF!</definedName>
    <definedName name="\v">[1]薬注!#REF!</definedName>
    <definedName name="\x">[1]薬注!#REF!</definedName>
    <definedName name="\z">[3]契約電力!#REF!</definedName>
    <definedName name="_xlnm.Print_Area" localSheetId="5">'No0 床版'!$G$2:$S$17</definedName>
    <definedName name="_xlnm.Print_Area" localSheetId="1">集計表!$B$1:$P$40</definedName>
    <definedName name="_xlnm.Print_Area" localSheetId="0">数量総括表!$B:$L</definedName>
    <definedName name="_xlnm.Print_Area" localSheetId="4">補修工!$A$1:$H$21</definedName>
    <definedName name="_xlnm.Print_Titles" localSheetId="1">集計表!$1:$2</definedName>
    <definedName name="_xlnm.Print_Titles" localSheetId="4">補修工!$1:$2</definedName>
    <definedName name="既設管径" localSheetId="4">#REF!</definedName>
    <definedName name="既設管径">#REF!</definedName>
    <definedName name="副管" localSheetId="0" hidden="1">#REF!</definedName>
    <definedName name="副管" localSheetId="4" hidden="1">#REF!</definedName>
    <definedName name="副管" hidden="1">#REF!</definedName>
  </definedNames>
  <calcPr calcId="191029"/>
  <fileRecoveryPr autoRecover="0"/>
</workbook>
</file>

<file path=xl/calcChain.xml><?xml version="1.0" encoding="utf-8"?>
<calcChain xmlns="http://schemas.openxmlformats.org/spreadsheetml/2006/main">
  <c r="I9" i="27" l="1"/>
  <c r="J9" i="27" s="1"/>
  <c r="I15" i="27"/>
  <c r="I13" i="27"/>
  <c r="I39" i="27"/>
  <c r="G36" i="28"/>
  <c r="J39" i="27" l="1"/>
  <c r="I37" i="27"/>
  <c r="O32" i="28"/>
  <c r="J37" i="27"/>
  <c r="G32" i="28"/>
  <c r="N28" i="28"/>
  <c r="O28" i="28" s="1"/>
  <c r="I33" i="27" s="1"/>
  <c r="J33" i="27" s="1"/>
  <c r="N24" i="28"/>
  <c r="N22" i="28"/>
  <c r="N20" i="28"/>
  <c r="N18" i="28"/>
  <c r="O18" i="28" s="1"/>
  <c r="I21" i="27" s="1"/>
  <c r="J21" i="27" s="1"/>
  <c r="F16" i="28"/>
  <c r="N4" i="28"/>
  <c r="I7" i="27" s="1"/>
  <c r="J7" i="27" s="1"/>
  <c r="E6" i="29"/>
  <c r="G6" i="29" s="1"/>
  <c r="N36" i="28"/>
  <c r="N32" i="28"/>
  <c r="O30" i="28"/>
  <c r="N30" i="28"/>
  <c r="O26" i="28"/>
  <c r="I31" i="27" s="1"/>
  <c r="J31" i="27" s="1"/>
  <c r="O24" i="28"/>
  <c r="I29" i="27" s="1"/>
  <c r="J29" i="27" s="1"/>
  <c r="O22" i="28"/>
  <c r="I27" i="27" s="1"/>
  <c r="J27" i="27" s="1"/>
  <c r="O20" i="28"/>
  <c r="I23" i="27" s="1"/>
  <c r="J23" i="27" s="1"/>
  <c r="N16" i="28"/>
  <c r="O16" i="28" s="1"/>
  <c r="I19" i="27" s="1"/>
  <c r="J19" i="27" s="1"/>
  <c r="O14" i="28"/>
  <c r="O12" i="28"/>
  <c r="O10" i="28"/>
  <c r="O8" i="28"/>
  <c r="O6" i="28"/>
  <c r="O4" i="28"/>
  <c r="J35" i="27"/>
  <c r="J25" i="27"/>
  <c r="I17" i="27"/>
  <c r="J17" i="27" s="1"/>
  <c r="J15" i="27"/>
  <c r="J13" i="27"/>
  <c r="I11" i="27"/>
  <c r="J11" i="27" s="1"/>
  <c r="D9" i="26"/>
  <c r="L9" i="26" s="1"/>
  <c r="L11" i="26"/>
  <c r="L10" i="26"/>
  <c r="J18" i="25"/>
  <c r="T16" i="25"/>
  <c r="T14" i="25"/>
  <c r="T12" i="25"/>
  <c r="T10" i="25"/>
  <c r="L17" i="26"/>
  <c r="L16" i="26"/>
  <c r="K18" i="25"/>
  <c r="L18" i="25"/>
  <c r="M18" i="25"/>
  <c r="N18" i="25"/>
  <c r="O18" i="25"/>
  <c r="P18" i="25"/>
  <c r="Q18" i="25"/>
  <c r="R18" i="25"/>
  <c r="S18" i="25"/>
  <c r="T8" i="25"/>
  <c r="D7" i="26" l="1"/>
  <c r="D15" i="26"/>
  <c r="T18" i="25"/>
  <c r="L12" i="26"/>
  <c r="O12" i="26" s="1"/>
  <c r="L15" i="26" l="1"/>
  <c r="L18" i="26" s="1"/>
  <c r="O18" i="26" s="1"/>
  <c r="O7" i="26"/>
  <c r="C24" i="26"/>
  <c r="I24" i="26" s="1"/>
  <c r="O24" i="26" s="1"/>
  <c r="C20" i="26"/>
  <c r="P9" i="9"/>
  <c r="R9" i="9" s="1"/>
  <c r="P6" i="9"/>
  <c r="R6" i="9" s="1"/>
  <c r="P10" i="9"/>
  <c r="P11" i="9"/>
  <c r="G3" i="9"/>
  <c r="H7" i="9"/>
  <c r="P15" i="9"/>
  <c r="R15" i="9" s="1"/>
  <c r="D12" i="9" l="1"/>
  <c r="P13" i="9" s="1"/>
  <c r="R13" i="9" s="1"/>
  <c r="R11" i="9"/>
  <c r="G20" i="26"/>
  <c r="O20" i="26" s="1"/>
  <c r="C22" i="26"/>
  <c r="G22" i="26" s="1"/>
  <c r="O22" i="26" s="1"/>
</calcChain>
</file>

<file path=xl/sharedStrings.xml><?xml version="1.0" encoding="utf-8"?>
<sst xmlns="http://schemas.openxmlformats.org/spreadsheetml/2006/main" count="365" uniqueCount="225">
  <si>
    <t>ケ</t>
  </si>
  <si>
    <t>所</t>
  </si>
  <si>
    <t>算　出　計</t>
  </si>
  <si>
    <t>計上数値</t>
  </si>
  <si>
    <t>工　種</t>
  </si>
  <si>
    <t>種　　　別</t>
  </si>
  <si>
    <t>細　別</t>
  </si>
  <si>
    <t>略　　図　　及　　び　　算　　式</t>
  </si>
  <si>
    <t>数</t>
  </si>
  <si>
    <t>＋</t>
  </si>
  <si>
    <t>－</t>
  </si>
  <si>
    <t>＝</t>
  </si>
  <si>
    <t>足掛金物</t>
    <rPh sb="0" eb="2">
      <t>アシカ</t>
    </rPh>
    <rPh sb="2" eb="4">
      <t>カナモノ</t>
    </rPh>
    <phoneticPr fontId="22"/>
  </si>
  <si>
    <t xml:space="preserve"> </t>
    <phoneticPr fontId="22"/>
  </si>
  <si>
    <t>型式</t>
    <rPh sb="0" eb="1">
      <t>カタ</t>
    </rPh>
    <rPh sb="1" eb="2">
      <t>シキ</t>
    </rPh>
    <phoneticPr fontId="23"/>
  </si>
  <si>
    <t>人孔外径(m)</t>
    <rPh sb="0" eb="1">
      <t>ジン</t>
    </rPh>
    <rPh sb="1" eb="2">
      <t>コウ</t>
    </rPh>
    <rPh sb="2" eb="3">
      <t>ガイ</t>
    </rPh>
    <rPh sb="3" eb="4">
      <t>ケイ</t>
    </rPh>
    <phoneticPr fontId="23"/>
  </si>
  <si>
    <t>床版ブロック</t>
    <rPh sb="0" eb="2">
      <t>ショウバン</t>
    </rPh>
    <phoneticPr fontId="23"/>
  </si>
  <si>
    <t>床　版　工</t>
    <rPh sb="0" eb="1">
      <t>ユカ</t>
    </rPh>
    <rPh sb="2" eb="3">
      <t>バン</t>
    </rPh>
    <rPh sb="4" eb="5">
      <t>コウ</t>
    </rPh>
    <phoneticPr fontId="23"/>
  </si>
  <si>
    <t>鉄筋ｺﾝｸﾘｰﾄ</t>
    <rPh sb="0" eb="2">
      <t>テッキン</t>
    </rPh>
    <phoneticPr fontId="22"/>
  </si>
  <si>
    <t>24-8-40BB</t>
    <phoneticPr fontId="23"/>
  </si>
  <si>
    <r>
      <t>ｍ</t>
    </r>
    <r>
      <rPr>
        <vertAlign val="superscript"/>
        <sz val="11"/>
        <rFont val="明朝"/>
        <family val="1"/>
        <charset val="128"/>
      </rPr>
      <t>3</t>
    </r>
  </si>
  <si>
    <t xml:space="preserve"> </t>
    <phoneticPr fontId="22"/>
  </si>
  <si>
    <t>開口径(m)</t>
    <rPh sb="0" eb="2">
      <t>カイコウ</t>
    </rPh>
    <rPh sb="2" eb="3">
      <t>ケイ</t>
    </rPh>
    <phoneticPr fontId="23"/>
  </si>
  <si>
    <t>型枠</t>
    <rPh sb="0" eb="2">
      <t>カタワク</t>
    </rPh>
    <phoneticPr fontId="22"/>
  </si>
  <si>
    <t>床版厚</t>
    <rPh sb="0" eb="2">
      <t>ショウバン</t>
    </rPh>
    <rPh sb="2" eb="3">
      <t>アツシ</t>
    </rPh>
    <phoneticPr fontId="23"/>
  </si>
  <si>
    <t>記号 ( S ) 集計</t>
    <rPh sb="0" eb="2">
      <t>キゴウ</t>
    </rPh>
    <rPh sb="9" eb="11">
      <t>シュウケイ</t>
    </rPh>
    <phoneticPr fontId="23"/>
  </si>
  <si>
    <t>D13</t>
    <phoneticPr fontId="23"/>
  </si>
  <si>
    <t>鉄筋量(Kg)</t>
    <rPh sb="0" eb="2">
      <t>テッキン</t>
    </rPh>
    <rPh sb="2" eb="3">
      <t>リョウ</t>
    </rPh>
    <phoneticPr fontId="23"/>
  </si>
  <si>
    <t>D16~</t>
    <phoneticPr fontId="23"/>
  </si>
  <si>
    <t>鉄筋組立加工</t>
    <rPh sb="0" eb="2">
      <t>テッキン</t>
    </rPh>
    <rPh sb="2" eb="4">
      <t>クミタ</t>
    </rPh>
    <rPh sb="4" eb="6">
      <t>カコウ</t>
    </rPh>
    <phoneticPr fontId="22"/>
  </si>
  <si>
    <t>D13(SD345)</t>
    <phoneticPr fontId="22"/>
  </si>
  <si>
    <t>図面より</t>
    <rPh sb="0" eb="2">
      <t>ズメン</t>
    </rPh>
    <phoneticPr fontId="23"/>
  </si>
  <si>
    <t>kg</t>
    <phoneticPr fontId="28"/>
  </si>
  <si>
    <t xml:space="preserve"> </t>
    <phoneticPr fontId="22"/>
  </si>
  <si>
    <t>D16~25(SD345)</t>
    <phoneticPr fontId="22"/>
  </si>
  <si>
    <t>=</t>
    <phoneticPr fontId="23"/>
  </si>
  <si>
    <t>kg</t>
    <phoneticPr fontId="23"/>
  </si>
  <si>
    <t>本</t>
    <rPh sb="0" eb="1">
      <t>ホン</t>
    </rPh>
    <phoneticPr fontId="28"/>
  </si>
  <si>
    <t xml:space="preserve"> </t>
    <phoneticPr fontId="22"/>
  </si>
  <si>
    <t>W = 300</t>
    <phoneticPr fontId="23"/>
  </si>
  <si>
    <t>{π/4×(3.700^2-0.600^2)-2.200×1.550}×0.200×2</t>
    <phoneticPr fontId="23"/>
  </si>
  <si>
    <t>円形合板</t>
    <rPh sb="0" eb="2">
      <t>エンケイ</t>
    </rPh>
    <rPh sb="2" eb="4">
      <t>ゴウバン</t>
    </rPh>
    <phoneticPr fontId="22"/>
  </si>
  <si>
    <t>π×0.600×0.200×2</t>
    <phoneticPr fontId="23"/>
  </si>
  <si>
    <r>
      <t>ｍ</t>
    </r>
    <r>
      <rPr>
        <vertAlign val="superscript"/>
        <sz val="11"/>
        <rFont val="明朝"/>
        <family val="1"/>
        <charset val="128"/>
      </rPr>
      <t>２</t>
    </r>
    <phoneticPr fontId="22"/>
  </si>
  <si>
    <t>(2.200+1.550)×2×0.200×2</t>
    <phoneticPr fontId="23"/>
  </si>
  <si>
    <t>一般合板</t>
    <rPh sb="0" eb="2">
      <t>イッパン</t>
    </rPh>
    <rPh sb="2" eb="4">
      <t>ゴウバン</t>
    </rPh>
    <phoneticPr fontId="22"/>
  </si>
  <si>
    <t>{π/4×(3.700^2-0.600^2)-2.200×1.550}×2</t>
    <phoneticPr fontId="23"/>
  </si>
  <si>
    <t xml:space="preserve"> </t>
    <phoneticPr fontId="22"/>
  </si>
  <si>
    <t>足掛け金物</t>
    <rPh sb="0" eb="2">
      <t>アシカ</t>
    </rPh>
    <rPh sb="3" eb="5">
      <t>カナモノ</t>
    </rPh>
    <phoneticPr fontId="23"/>
  </si>
  <si>
    <t>m2</t>
    <phoneticPr fontId="33"/>
  </si>
  <si>
    <t>N =</t>
    <phoneticPr fontId="23"/>
  </si>
  <si>
    <t>止水工</t>
    <rPh sb="0" eb="2">
      <t>シスイ</t>
    </rPh>
    <rPh sb="2" eb="3">
      <t>コウ</t>
    </rPh>
    <phoneticPr fontId="23"/>
  </si>
  <si>
    <t>箇所</t>
    <rPh sb="0" eb="2">
      <t>カショ</t>
    </rPh>
    <phoneticPr fontId="28"/>
  </si>
  <si>
    <t>種　別</t>
    <rPh sb="2" eb="3">
      <t>ベツ</t>
    </rPh>
    <phoneticPr fontId="23"/>
  </si>
  <si>
    <t>細　別</t>
    <phoneticPr fontId="23"/>
  </si>
  <si>
    <t>規　格</t>
    <rPh sb="0" eb="1">
      <t>キ</t>
    </rPh>
    <rPh sb="2" eb="3">
      <t>カク</t>
    </rPh>
    <phoneticPr fontId="23"/>
  </si>
  <si>
    <t>換気工</t>
    <rPh sb="0" eb="2">
      <t>カンキ</t>
    </rPh>
    <rPh sb="2" eb="3">
      <t>コウ</t>
    </rPh>
    <phoneticPr fontId="23"/>
  </si>
  <si>
    <t>式</t>
    <rPh sb="0" eb="1">
      <t>シキ</t>
    </rPh>
    <phoneticPr fontId="23"/>
  </si>
  <si>
    <t>止水器設置撤去</t>
    <rPh sb="0" eb="1">
      <t>シスイ</t>
    </rPh>
    <rPh sb="1" eb="2">
      <t>キ</t>
    </rPh>
    <rPh sb="2" eb="4">
      <t>セッチ</t>
    </rPh>
    <rPh sb="4" eb="5">
      <t>オキ</t>
    </rPh>
    <rPh sb="5" eb="7">
      <t>テッキョ</t>
    </rPh>
    <phoneticPr fontId="22"/>
  </si>
  <si>
    <t>既設管φ1000</t>
    <rPh sb="0" eb="1">
      <t>キセツ</t>
    </rPh>
    <phoneticPr fontId="23"/>
  </si>
  <si>
    <t>人孔種別</t>
    <rPh sb="0" eb="1">
      <t>ジン</t>
    </rPh>
    <rPh sb="1" eb="2">
      <t>コウ</t>
    </rPh>
    <rPh sb="2" eb="4">
      <t>シュベツ</t>
    </rPh>
    <phoneticPr fontId="33"/>
  </si>
  <si>
    <t>人孔番号</t>
    <rPh sb="0" eb="2">
      <t>ジンコウ</t>
    </rPh>
    <rPh sb="2" eb="4">
      <t>バンゴウ</t>
    </rPh>
    <phoneticPr fontId="33"/>
  </si>
  <si>
    <t>人孔深</t>
    <rPh sb="0" eb="2">
      <t>ジンコウ</t>
    </rPh>
    <rPh sb="2" eb="3">
      <t>シン</t>
    </rPh>
    <phoneticPr fontId="33"/>
  </si>
  <si>
    <t>流入管径</t>
    <rPh sb="0" eb="2">
      <t>リュウニュウ</t>
    </rPh>
    <rPh sb="2" eb="4">
      <t>カンケイ</t>
    </rPh>
    <phoneticPr fontId="33"/>
  </si>
  <si>
    <t>（ｍ）</t>
    <phoneticPr fontId="33"/>
  </si>
  <si>
    <t>（箇所）</t>
    <rPh sb="1" eb="3">
      <t>カショ</t>
    </rPh>
    <phoneticPr fontId="33"/>
  </si>
  <si>
    <t>斜壁・直壁高さ内訳</t>
    <rPh sb="0" eb="2">
      <t>シャヘキ</t>
    </rPh>
    <rPh sb="3" eb="5">
      <t>チョクヘキ</t>
    </rPh>
    <rPh sb="5" eb="6">
      <t>タカ</t>
    </rPh>
    <rPh sb="7" eb="9">
      <t>ウチワケ</t>
    </rPh>
    <phoneticPr fontId="36"/>
  </si>
  <si>
    <t>材料内訳表</t>
    <rPh sb="0" eb="2">
      <t>ザイリョウ</t>
    </rPh>
    <rPh sb="2" eb="4">
      <t>ウチワケ</t>
    </rPh>
    <rPh sb="4" eb="5">
      <t>ヒョウ</t>
    </rPh>
    <phoneticPr fontId="33"/>
  </si>
  <si>
    <t>付帯工</t>
    <rPh sb="0" eb="3">
      <t>フタイコウ</t>
    </rPh>
    <phoneticPr fontId="36"/>
  </si>
  <si>
    <t>蓋</t>
    <rPh sb="0" eb="1">
      <t>フタ</t>
    </rPh>
    <phoneticPr fontId="36"/>
  </si>
  <si>
    <t>調整</t>
    <rPh sb="0" eb="2">
      <t>チョウセイ</t>
    </rPh>
    <phoneticPr fontId="33"/>
  </si>
  <si>
    <t>(式）</t>
    <rPh sb="1" eb="2">
      <t>シキ</t>
    </rPh>
    <phoneticPr fontId="36"/>
  </si>
  <si>
    <t>（㎏）</t>
    <phoneticPr fontId="33"/>
  </si>
  <si>
    <t>マンホール</t>
    <phoneticPr fontId="33"/>
  </si>
  <si>
    <t>ライニング</t>
    <phoneticPr fontId="33"/>
  </si>
  <si>
    <t>材</t>
    <rPh sb="0" eb="1">
      <t>ザイ</t>
    </rPh>
    <phoneticPr fontId="36"/>
  </si>
  <si>
    <t>注入量</t>
    <rPh sb="0" eb="2">
      <t>チュウニュウ</t>
    </rPh>
    <rPh sb="2" eb="3">
      <t>リョウ</t>
    </rPh>
    <phoneticPr fontId="36"/>
  </si>
  <si>
    <t>プライマー</t>
    <phoneticPr fontId="36"/>
  </si>
  <si>
    <t>溶接棒</t>
    <rPh sb="0" eb="3">
      <t>ヨウセツボウ</t>
    </rPh>
    <phoneticPr fontId="36"/>
  </si>
  <si>
    <t>足掛金物</t>
    <rPh sb="0" eb="2">
      <t>アシカ</t>
    </rPh>
    <rPh sb="2" eb="4">
      <t>カナモノ</t>
    </rPh>
    <phoneticPr fontId="36"/>
  </si>
  <si>
    <t>(本）</t>
    <rPh sb="1" eb="2">
      <t>ホン</t>
    </rPh>
    <phoneticPr fontId="36"/>
  </si>
  <si>
    <t>撤去</t>
    <rPh sb="0" eb="2">
      <t>テッキョ</t>
    </rPh>
    <phoneticPr fontId="36"/>
  </si>
  <si>
    <t>設置</t>
    <rPh sb="0" eb="2">
      <t>セッチ</t>
    </rPh>
    <phoneticPr fontId="36"/>
  </si>
  <si>
    <t>洗浄およびはつり工（ｍ2）</t>
    <rPh sb="0" eb="2">
      <t>センジョウ</t>
    </rPh>
    <rPh sb="8" eb="9">
      <t>コウ</t>
    </rPh>
    <phoneticPr fontId="36"/>
  </si>
  <si>
    <t>調整</t>
    <rPh sb="0" eb="2">
      <t>チョウセイ</t>
    </rPh>
    <phoneticPr fontId="36"/>
  </si>
  <si>
    <t>斜壁</t>
    <rPh sb="0" eb="2">
      <t>シャヘキ</t>
    </rPh>
    <phoneticPr fontId="36"/>
  </si>
  <si>
    <t>スラブ</t>
    <phoneticPr fontId="36"/>
  </si>
  <si>
    <t>直壁部</t>
    <rPh sb="0" eb="2">
      <t>チョクヘキ</t>
    </rPh>
    <rPh sb="2" eb="3">
      <t>ブ</t>
    </rPh>
    <phoneticPr fontId="36"/>
  </si>
  <si>
    <t>床</t>
    <rPh sb="0" eb="1">
      <t>ユカ</t>
    </rPh>
    <phoneticPr fontId="36"/>
  </si>
  <si>
    <t>計</t>
    <rPh sb="0" eb="1">
      <t>ケイ</t>
    </rPh>
    <phoneticPr fontId="36"/>
  </si>
  <si>
    <t>（首部）</t>
    <rPh sb="1" eb="2">
      <t>クビ</t>
    </rPh>
    <rPh sb="2" eb="3">
      <t>ブ</t>
    </rPh>
    <phoneticPr fontId="33"/>
  </si>
  <si>
    <t>ライナー長</t>
    <rPh sb="4" eb="5">
      <t>チョウ</t>
    </rPh>
    <phoneticPr fontId="36"/>
  </si>
  <si>
    <t>62-72-0001</t>
    <phoneticPr fontId="36"/>
  </si>
  <si>
    <t>1号</t>
    <rPh sb="1" eb="2">
      <t>ゴウ</t>
    </rPh>
    <phoneticPr fontId="36"/>
  </si>
  <si>
    <t>2号</t>
    <rPh sb="1" eb="2">
      <t>ゴウ</t>
    </rPh>
    <phoneticPr fontId="36"/>
  </si>
  <si>
    <t>計</t>
    <rPh sb="0" eb="1">
      <t>ケイ</t>
    </rPh>
    <phoneticPr fontId="33"/>
  </si>
  <si>
    <t>種　別</t>
    <rPh sb="0" eb="3">
      <t>シュベツ</t>
    </rPh>
    <phoneticPr fontId="33"/>
  </si>
  <si>
    <t>算　　　　　　式</t>
    <rPh sb="0" eb="8">
      <t>サンシキ</t>
    </rPh>
    <phoneticPr fontId="33"/>
  </si>
  <si>
    <t>数　量</t>
    <rPh sb="0" eb="3">
      <t>スウリョウ</t>
    </rPh>
    <phoneticPr fontId="33"/>
  </si>
  <si>
    <t>人孔更生工数量計算書（円形部）</t>
    <rPh sb="0" eb="2">
      <t>ジンコウ</t>
    </rPh>
    <rPh sb="2" eb="4">
      <t>コウセイ</t>
    </rPh>
    <rPh sb="4" eb="5">
      <t>コウ</t>
    </rPh>
    <rPh sb="5" eb="7">
      <t>スウリョウ</t>
    </rPh>
    <rPh sb="7" eb="8">
      <t>ケイ</t>
    </rPh>
    <rPh sb="8" eb="9">
      <t>ザン</t>
    </rPh>
    <rPh sb="9" eb="10">
      <t>ショ</t>
    </rPh>
    <rPh sb="11" eb="13">
      <t>エンケイ</t>
    </rPh>
    <rPh sb="13" eb="14">
      <t>ブ</t>
    </rPh>
    <phoneticPr fontId="33"/>
  </si>
  <si>
    <t>人孔更生工数量計算書（矩形部）</t>
    <rPh sb="0" eb="2">
      <t>ジンコウ</t>
    </rPh>
    <rPh sb="2" eb="4">
      <t>コウセイ</t>
    </rPh>
    <rPh sb="4" eb="5">
      <t>コウ</t>
    </rPh>
    <rPh sb="5" eb="7">
      <t>スウリョウ</t>
    </rPh>
    <rPh sb="7" eb="10">
      <t>ケイサンショ</t>
    </rPh>
    <rPh sb="11" eb="13">
      <t>クケイ</t>
    </rPh>
    <rPh sb="13" eb="14">
      <t>ブエンケイブ</t>
    </rPh>
    <phoneticPr fontId="33"/>
  </si>
  <si>
    <t>PMLパネル</t>
    <phoneticPr fontId="36"/>
  </si>
  <si>
    <t>天井面</t>
    <rPh sb="0" eb="2">
      <t>テンジョウ</t>
    </rPh>
    <rPh sb="2" eb="3">
      <t>メン</t>
    </rPh>
    <phoneticPr fontId="36"/>
  </si>
  <si>
    <t>壁面</t>
    <rPh sb="0" eb="2">
      <t>ヘキメン</t>
    </rPh>
    <phoneticPr fontId="36"/>
  </si>
  <si>
    <t>床面</t>
    <rPh sb="0" eb="2">
      <t>ユカメン</t>
    </rPh>
    <phoneticPr fontId="36"/>
  </si>
  <si>
    <t>ｍ2</t>
    <phoneticPr fontId="36"/>
  </si>
  <si>
    <t>（1.2342×1.2342×3.14/4）－（0.9342×0.9342×3.14/4）</t>
    <phoneticPr fontId="36"/>
  </si>
  <si>
    <t>PL注入材</t>
    <rPh sb="2" eb="4">
      <t>チュウニュウ</t>
    </rPh>
    <rPh sb="4" eb="5">
      <t>ザイ</t>
    </rPh>
    <phoneticPr fontId="36"/>
  </si>
  <si>
    <t>溶接ワイヤー</t>
    <rPh sb="0" eb="2">
      <t>ヨウセツ</t>
    </rPh>
    <phoneticPr fontId="36"/>
  </si>
  <si>
    <t>コンクリートアンカー</t>
    <phoneticPr fontId="36"/>
  </si>
  <si>
    <t>　1ｍ3当り使用量：75袋</t>
    <rPh sb="4" eb="5">
      <t>アタ</t>
    </rPh>
    <rPh sb="6" eb="9">
      <t>シヨウリョウ</t>
    </rPh>
    <rPh sb="12" eb="13">
      <t>フクロ</t>
    </rPh>
    <phoneticPr fontId="36"/>
  </si>
  <si>
    <t>×</t>
    <phoneticPr fontId="36"/>
  </si>
  <si>
    <t>＝</t>
    <phoneticPr fontId="36"/>
  </si>
  <si>
    <t>㎏</t>
    <phoneticPr fontId="36"/>
  </si>
  <si>
    <t>本</t>
    <rPh sb="0" eb="1">
      <t>ホン</t>
    </rPh>
    <phoneticPr fontId="36"/>
  </si>
  <si>
    <t>◯PL注入材</t>
    <rPh sb="3" eb="5">
      <t>チュウニュウ</t>
    </rPh>
    <rPh sb="5" eb="6">
      <t>ザイ</t>
    </rPh>
    <phoneticPr fontId="36"/>
  </si>
  <si>
    <t>PML　1ｍ当りの注入量（斜壁部共通）　注入材：1ｍ3当り75袋（25㎏）</t>
    <rPh sb="6" eb="7">
      <t>アタ</t>
    </rPh>
    <rPh sb="9" eb="11">
      <t>チュウニュウ</t>
    </rPh>
    <rPh sb="11" eb="12">
      <t>リョウ</t>
    </rPh>
    <rPh sb="13" eb="15">
      <t>シャヘキ</t>
    </rPh>
    <rPh sb="15" eb="16">
      <t>ブ</t>
    </rPh>
    <rPh sb="16" eb="18">
      <t>キョウツウ</t>
    </rPh>
    <rPh sb="20" eb="22">
      <t>チュウニュウ</t>
    </rPh>
    <rPh sb="22" eb="23">
      <t>ザイ</t>
    </rPh>
    <rPh sb="27" eb="28">
      <t>アタ</t>
    </rPh>
    <rPh sb="31" eb="32">
      <t>フクロ</t>
    </rPh>
    <phoneticPr fontId="36"/>
  </si>
  <si>
    <t>0号首部</t>
    <rPh sb="1" eb="2">
      <t>ゴウ</t>
    </rPh>
    <rPh sb="2" eb="3">
      <t>クビ</t>
    </rPh>
    <rPh sb="3" eb="4">
      <t>ブ</t>
    </rPh>
    <phoneticPr fontId="36"/>
  </si>
  <si>
    <t>{（0.6×0.6×3.14/4）－（0.546×0.546×3.14/4）｝×1.00×1875　＝　91㎏</t>
    <phoneticPr fontId="36"/>
  </si>
  <si>
    <t>1号人孔</t>
    <rPh sb="1" eb="2">
      <t>ゴウ</t>
    </rPh>
    <rPh sb="2" eb="4">
      <t>ジンコウ</t>
    </rPh>
    <phoneticPr fontId="36"/>
  </si>
  <si>
    <t>既設首部内径　φ600ｍｍ　→　更生内径　φ540ｍｍ（材料厚み3.0ｍｍ）</t>
    <rPh sb="0" eb="2">
      <t>キセツ</t>
    </rPh>
    <rPh sb="2" eb="3">
      <t>クビ</t>
    </rPh>
    <rPh sb="3" eb="4">
      <t>ブ</t>
    </rPh>
    <rPh sb="4" eb="6">
      <t>ナイケイ</t>
    </rPh>
    <rPh sb="16" eb="18">
      <t>コウセイ</t>
    </rPh>
    <rPh sb="18" eb="20">
      <t>ナイケイ</t>
    </rPh>
    <rPh sb="28" eb="30">
      <t>ザイリョウ</t>
    </rPh>
    <rPh sb="30" eb="31">
      <t>アツ</t>
    </rPh>
    <phoneticPr fontId="36"/>
  </si>
  <si>
    <t>既設人孔内径　φ900ｍｍ　→　更生内径　φ830ｍｍ（材料厚み3.0ｍｍ）</t>
    <rPh sb="0" eb="2">
      <t>キセツ</t>
    </rPh>
    <rPh sb="2" eb="4">
      <t>ジンコウ</t>
    </rPh>
    <rPh sb="4" eb="6">
      <t>ナイケイ</t>
    </rPh>
    <rPh sb="16" eb="18">
      <t>コウセイ</t>
    </rPh>
    <rPh sb="18" eb="20">
      <t>ナイケイ</t>
    </rPh>
    <rPh sb="28" eb="30">
      <t>ザイリョウ</t>
    </rPh>
    <rPh sb="30" eb="31">
      <t>アツ</t>
    </rPh>
    <phoneticPr fontId="36"/>
  </si>
  <si>
    <t>{（0.9342×0.9342×3.14/4）－（0.836×0.836×3.14/4）｝×1.00×1875　＝　255.8㎏</t>
    <phoneticPr fontId="36"/>
  </si>
  <si>
    <t>2号人孔</t>
    <rPh sb="1" eb="2">
      <t>ゴウ</t>
    </rPh>
    <rPh sb="2" eb="4">
      <t>ジンコウ</t>
    </rPh>
    <phoneticPr fontId="36"/>
  </si>
  <si>
    <t>既設人孔内径　φ1200ｍｍ　→　更生内径　φ1130ｍｍ（材料厚み3.0ｍｍ）</t>
    <rPh sb="0" eb="2">
      <t>キセツ</t>
    </rPh>
    <rPh sb="2" eb="4">
      <t>ジンコウ</t>
    </rPh>
    <rPh sb="4" eb="6">
      <t>ナイケイ</t>
    </rPh>
    <rPh sb="17" eb="19">
      <t>コウセイ</t>
    </rPh>
    <rPh sb="19" eb="21">
      <t>ナイケイ</t>
    </rPh>
    <rPh sb="30" eb="32">
      <t>ザイリョウ</t>
    </rPh>
    <rPh sb="32" eb="33">
      <t>アツ</t>
    </rPh>
    <phoneticPr fontId="36"/>
  </si>
  <si>
    <t>{（1.2342×1.2342×3.14/4）－（1.136×1.136×3.14/4）｝×1.00×1875　＝　342.5㎏</t>
    <phoneticPr fontId="36"/>
  </si>
  <si>
    <t>3ｍｍ部</t>
    <rPh sb="3" eb="4">
      <t>ブ</t>
    </rPh>
    <phoneticPr fontId="36"/>
  </si>
  <si>
    <t>使用量（㎏）＝更生内径×π×0.23×1.1（ロス率10％）</t>
    <rPh sb="0" eb="3">
      <t>シヨウリョウ</t>
    </rPh>
    <rPh sb="7" eb="9">
      <t>コウセイ</t>
    </rPh>
    <rPh sb="9" eb="11">
      <t>ナイケイ</t>
    </rPh>
    <rPh sb="25" eb="26">
      <t>リツ</t>
    </rPh>
    <phoneticPr fontId="36"/>
  </si>
  <si>
    <t>使用量(kg)＝既設人孔内径×π×（調整＋斜壁長＋直壁長）×0.06×1.1（ロス率10％）</t>
    <rPh sb="0" eb="3">
      <t>シヨウリョウ</t>
    </rPh>
    <rPh sb="8" eb="10">
      <t>キセツ</t>
    </rPh>
    <rPh sb="10" eb="12">
      <t>ジンコウ</t>
    </rPh>
    <rPh sb="12" eb="13">
      <t>ナイ</t>
    </rPh>
    <rPh sb="13" eb="14">
      <t>ケイ</t>
    </rPh>
    <rPh sb="18" eb="20">
      <t>チョウセイ</t>
    </rPh>
    <rPh sb="21" eb="23">
      <t>シャヘキ</t>
    </rPh>
    <rPh sb="23" eb="24">
      <t>チョウ</t>
    </rPh>
    <rPh sb="25" eb="27">
      <t>チョクヘキ</t>
    </rPh>
    <rPh sb="27" eb="28">
      <t>チョウ</t>
    </rPh>
    <phoneticPr fontId="36"/>
  </si>
  <si>
    <t>5ｍｍ部</t>
    <rPh sb="3" eb="4">
      <t>ブ</t>
    </rPh>
    <phoneticPr fontId="36"/>
  </si>
  <si>
    <t>使用量（㎏）＝施工対象面積×0.35</t>
    <rPh sb="0" eb="3">
      <t>シヨウリョウ</t>
    </rPh>
    <rPh sb="7" eb="9">
      <t>セコウ</t>
    </rPh>
    <rPh sb="9" eb="11">
      <t>タイショウ</t>
    </rPh>
    <rPh sb="11" eb="13">
      <t>メンセキ</t>
    </rPh>
    <phoneticPr fontId="36"/>
  </si>
  <si>
    <t>ライナー</t>
    <phoneticPr fontId="23"/>
  </si>
  <si>
    <t>パネル</t>
    <phoneticPr fontId="33"/>
  </si>
  <si>
    <t>斜壁</t>
    <rPh sb="0" eb="1">
      <t>シャヘキ</t>
    </rPh>
    <phoneticPr fontId="23"/>
  </si>
  <si>
    <t>PMLライナー1-1</t>
    <phoneticPr fontId="23"/>
  </si>
  <si>
    <t>PMLライナー1-2</t>
    <phoneticPr fontId="23"/>
  </si>
  <si>
    <t>PMLライナー2-1</t>
    <phoneticPr fontId="23"/>
  </si>
  <si>
    <t>PMLライナー2-2</t>
    <phoneticPr fontId="23"/>
  </si>
  <si>
    <t>補強材</t>
    <rPh sb="0" eb="1">
      <t>ホキョウ</t>
    </rPh>
    <rPh sb="1" eb="2">
      <t>ザイ</t>
    </rPh>
    <phoneticPr fontId="23"/>
  </si>
  <si>
    <t>KBM4(炭素繊維)</t>
    <rPh sb="4" eb="6">
      <t>タンソ</t>
    </rPh>
    <rPh sb="6" eb="8">
      <t>センイ</t>
    </rPh>
    <phoneticPr fontId="23"/>
  </si>
  <si>
    <t>材料</t>
    <rPh sb="0" eb="1">
      <t>ザイリョウ</t>
    </rPh>
    <phoneticPr fontId="23"/>
  </si>
  <si>
    <t>モルタル</t>
    <phoneticPr fontId="23"/>
  </si>
  <si>
    <t>PLモルタル</t>
    <phoneticPr fontId="23"/>
  </si>
  <si>
    <t>プライマー</t>
    <phoneticPr fontId="23"/>
  </si>
  <si>
    <t>×</t>
    <phoneticPr fontId="23"/>
  </si>
  <si>
    <t>＝</t>
    <phoneticPr fontId="23"/>
  </si>
  <si>
    <t>本</t>
    <rPh sb="0" eb="1">
      <t>ホン</t>
    </rPh>
    <phoneticPr fontId="33"/>
  </si>
  <si>
    <t>ｍ2</t>
    <phoneticPr fontId="33"/>
  </si>
  <si>
    <t>㎏</t>
    <phoneticPr fontId="33"/>
  </si>
  <si>
    <t>足掛け金物設置・撤去</t>
    <rPh sb="0" eb="2">
      <t>アシカ</t>
    </rPh>
    <rPh sb="3" eb="5">
      <t>カナモノ</t>
    </rPh>
    <rPh sb="5" eb="7">
      <t>セッチ</t>
    </rPh>
    <rPh sb="8" eb="10">
      <t>テッキョ</t>
    </rPh>
    <phoneticPr fontId="22"/>
  </si>
  <si>
    <t>　数　量　総　括　表</t>
    <rPh sb="1" eb="2">
      <t>スウ</t>
    </rPh>
    <rPh sb="3" eb="4">
      <t>リョウ</t>
    </rPh>
    <rPh sb="5" eb="6">
      <t>ソウ</t>
    </rPh>
    <rPh sb="7" eb="8">
      <t>カツ</t>
    </rPh>
    <rPh sb="9" eb="10">
      <t>ヒョウ</t>
    </rPh>
    <phoneticPr fontId="33"/>
  </si>
  <si>
    <t>費　目</t>
    <rPh sb="0" eb="1">
      <t>ヒ</t>
    </rPh>
    <rPh sb="2" eb="3">
      <t>メ</t>
    </rPh>
    <phoneticPr fontId="33"/>
  </si>
  <si>
    <t>工　種</t>
    <rPh sb="0" eb="1">
      <t>コウ</t>
    </rPh>
    <rPh sb="2" eb="3">
      <t>シュ</t>
    </rPh>
    <phoneticPr fontId="33"/>
  </si>
  <si>
    <t>種　別</t>
    <rPh sb="0" eb="1">
      <t>シュ</t>
    </rPh>
    <rPh sb="2" eb="3">
      <t>ベツ</t>
    </rPh>
    <phoneticPr fontId="33"/>
  </si>
  <si>
    <t>細　別</t>
    <rPh sb="0" eb="1">
      <t>ホソ</t>
    </rPh>
    <rPh sb="2" eb="3">
      <t>ベツ</t>
    </rPh>
    <phoneticPr fontId="33"/>
  </si>
  <si>
    <t>規　格</t>
    <rPh sb="0" eb="1">
      <t>ノリ</t>
    </rPh>
    <rPh sb="2" eb="3">
      <t>カク</t>
    </rPh>
    <phoneticPr fontId="33"/>
  </si>
  <si>
    <t>単位</t>
    <rPh sb="0" eb="2">
      <t>タンイ</t>
    </rPh>
    <phoneticPr fontId="33"/>
  </si>
  <si>
    <t>数量</t>
    <rPh sb="0" eb="2">
      <t>スウリョウ</t>
    </rPh>
    <phoneticPr fontId="33"/>
  </si>
  <si>
    <t>設計
数量</t>
    <rPh sb="0" eb="2">
      <t>セッケイ</t>
    </rPh>
    <rPh sb="3" eb="5">
      <t>スウリョウ</t>
    </rPh>
    <phoneticPr fontId="33"/>
  </si>
  <si>
    <t>変更
数量</t>
    <rPh sb="0" eb="2">
      <t>ヘンコウ</t>
    </rPh>
    <rPh sb="3" eb="5">
      <t>スウリョウ</t>
    </rPh>
    <phoneticPr fontId="33"/>
  </si>
  <si>
    <t>備考</t>
    <rPh sb="0" eb="1">
      <t>ビコウ</t>
    </rPh>
    <phoneticPr fontId="33"/>
  </si>
  <si>
    <t>人孔</t>
    <rPh sb="0" eb="2">
      <t>ジンコウ</t>
    </rPh>
    <phoneticPr fontId="33"/>
  </si>
  <si>
    <t>人孔更生工</t>
    <rPh sb="0" eb="2">
      <t>ジンコウ</t>
    </rPh>
    <rPh sb="2" eb="4">
      <t>コウセイ</t>
    </rPh>
    <rPh sb="4" eb="5">
      <t>コウ</t>
    </rPh>
    <phoneticPr fontId="33"/>
  </si>
  <si>
    <t>複合工</t>
    <rPh sb="0" eb="1">
      <t>フクゴウ</t>
    </rPh>
    <rPh sb="1" eb="2">
      <t>コウ</t>
    </rPh>
    <phoneticPr fontId="42"/>
  </si>
  <si>
    <t>更生材料</t>
    <rPh sb="0" eb="2">
      <t>コウセイ</t>
    </rPh>
    <rPh sb="2" eb="4">
      <t>ザイリョウ</t>
    </rPh>
    <phoneticPr fontId="42"/>
  </si>
  <si>
    <t>（2号人孔）</t>
    <rPh sb="2" eb="3">
      <t>ゴウ</t>
    </rPh>
    <rPh sb="3" eb="5">
      <t>ジンコウ</t>
    </rPh>
    <phoneticPr fontId="42"/>
  </si>
  <si>
    <t>（PML工法）</t>
    <rPh sb="4" eb="6">
      <t>コウホウ</t>
    </rPh>
    <phoneticPr fontId="36"/>
  </si>
  <si>
    <t>式</t>
    <rPh sb="0" eb="1">
      <t>シキ</t>
    </rPh>
    <phoneticPr fontId="42"/>
  </si>
  <si>
    <t>パネル</t>
    <phoneticPr fontId="42"/>
  </si>
  <si>
    <t>ｍ2</t>
    <phoneticPr fontId="42"/>
  </si>
  <si>
    <t>ライナー</t>
    <phoneticPr fontId="42"/>
  </si>
  <si>
    <t>PMLライナー1-1</t>
    <phoneticPr fontId="36"/>
  </si>
  <si>
    <t>本</t>
    <rPh sb="0" eb="1">
      <t>ホン</t>
    </rPh>
    <phoneticPr fontId="42"/>
  </si>
  <si>
    <t>PMLライナー1-2</t>
    <phoneticPr fontId="36"/>
  </si>
  <si>
    <t>PMLライナー2-1</t>
    <phoneticPr fontId="36"/>
  </si>
  <si>
    <t>PMLライナー2-2</t>
    <phoneticPr fontId="36"/>
  </si>
  <si>
    <t>補強材</t>
    <rPh sb="0" eb="2">
      <t>ホキョウ</t>
    </rPh>
    <rPh sb="2" eb="3">
      <t>ザイ</t>
    </rPh>
    <phoneticPr fontId="36"/>
  </si>
  <si>
    <t>KBM(炭素繊維)</t>
    <rPh sb="3" eb="5">
      <t>タンソ</t>
    </rPh>
    <rPh sb="5" eb="7">
      <t>センイ</t>
    </rPh>
    <phoneticPr fontId="36"/>
  </si>
  <si>
    <t>モルタル</t>
    <phoneticPr fontId="36"/>
  </si>
  <si>
    <t>PLモルタル</t>
    <phoneticPr fontId="36"/>
  </si>
  <si>
    <t>㎏</t>
    <phoneticPr fontId="42"/>
  </si>
  <si>
    <t>型枠損料</t>
    <rPh sb="0" eb="2">
      <t>カタワク</t>
    </rPh>
    <rPh sb="2" eb="4">
      <t>ソンリョウ</t>
    </rPh>
    <phoneticPr fontId="36"/>
  </si>
  <si>
    <t>治具</t>
    <rPh sb="0" eb="1">
      <t>グ</t>
    </rPh>
    <phoneticPr fontId="36"/>
  </si>
  <si>
    <t>止水工</t>
    <rPh sb="0" eb="2">
      <t>シスイ</t>
    </rPh>
    <rPh sb="2" eb="3">
      <t>コウ</t>
    </rPh>
    <phoneticPr fontId="36"/>
  </si>
  <si>
    <t>W=300</t>
    <phoneticPr fontId="36"/>
  </si>
  <si>
    <t>設置・撤去</t>
    <rPh sb="0" eb="1">
      <t>セッチ</t>
    </rPh>
    <rPh sb="2" eb="4">
      <t>テッキョ</t>
    </rPh>
    <phoneticPr fontId="36"/>
  </si>
  <si>
    <t>換気工</t>
    <rPh sb="0" eb="2">
      <t>カンキ</t>
    </rPh>
    <rPh sb="2" eb="3">
      <t>コウ</t>
    </rPh>
    <phoneticPr fontId="36"/>
  </si>
  <si>
    <t>式</t>
    <rPh sb="0" eb="1">
      <t>シキ</t>
    </rPh>
    <phoneticPr fontId="36"/>
  </si>
  <si>
    <t>補修工</t>
    <rPh sb="0" eb="2">
      <t>ホシュウ</t>
    </rPh>
    <rPh sb="2" eb="3">
      <t>コウ</t>
    </rPh>
    <phoneticPr fontId="42"/>
  </si>
  <si>
    <t>補修工</t>
    <rPh sb="0" eb="1">
      <t>ホシュウ</t>
    </rPh>
    <rPh sb="1" eb="2">
      <t>コウ</t>
    </rPh>
    <phoneticPr fontId="36"/>
  </si>
  <si>
    <t>モルタル仕上工</t>
    <rPh sb="3" eb="5">
      <t>シア</t>
    </rPh>
    <rPh sb="5" eb="6">
      <t>コウ</t>
    </rPh>
    <phoneticPr fontId="36"/>
  </si>
  <si>
    <t>止水工</t>
    <rPh sb="0" eb="1">
      <t>シスイ</t>
    </rPh>
    <rPh sb="1" eb="2">
      <t>コウ</t>
    </rPh>
    <phoneticPr fontId="36"/>
  </si>
  <si>
    <t>Vカット工</t>
    <rPh sb="3" eb="4">
      <t>コウ</t>
    </rPh>
    <phoneticPr fontId="36"/>
  </si>
  <si>
    <t>Y字管工</t>
    <rPh sb="0" eb="1">
      <t>ジ</t>
    </rPh>
    <rPh sb="1" eb="2">
      <t>カン</t>
    </rPh>
    <rPh sb="2" eb="3">
      <t>コウ</t>
    </rPh>
    <phoneticPr fontId="43"/>
  </si>
  <si>
    <t>式</t>
    <rPh sb="0" eb="1">
      <t>シキ</t>
    </rPh>
    <phoneticPr fontId="43"/>
  </si>
  <si>
    <t>マンホール複合更生工 ： No62-72-0003</t>
    <rPh sb="5" eb="7">
      <t>フクゴウ</t>
    </rPh>
    <rPh sb="7" eb="9">
      <t>コウセイ</t>
    </rPh>
    <rPh sb="8" eb="9">
      <t>コウ</t>
    </rPh>
    <phoneticPr fontId="23"/>
  </si>
  <si>
    <t>コンクリートアンカー</t>
    <phoneticPr fontId="23"/>
  </si>
  <si>
    <t>本</t>
    <rPh sb="0" eb="1">
      <t>ホン</t>
    </rPh>
    <phoneticPr fontId="23"/>
  </si>
  <si>
    <t>溶接ワイヤー</t>
    <rPh sb="0" eb="1">
      <t>ヨウセツ</t>
    </rPh>
    <phoneticPr fontId="23"/>
  </si>
  <si>
    <t>㎏</t>
    <phoneticPr fontId="23"/>
  </si>
  <si>
    <t>型枠損料</t>
    <rPh sb="0" eb="1">
      <t>カタワク</t>
    </rPh>
    <rPh sb="1" eb="3">
      <t>ソンリョウ</t>
    </rPh>
    <phoneticPr fontId="23"/>
  </si>
  <si>
    <t>PML専用</t>
    <rPh sb="3" eb="5">
      <t>センヨウ</t>
    </rPh>
    <phoneticPr fontId="23"/>
  </si>
  <si>
    <t>ｍ2</t>
    <phoneticPr fontId="23"/>
  </si>
  <si>
    <t>治具</t>
    <rPh sb="0" eb="1">
      <t>グ</t>
    </rPh>
    <phoneticPr fontId="23"/>
  </si>
  <si>
    <t>PML専用</t>
    <rPh sb="2" eb="4">
      <t>センヨウ</t>
    </rPh>
    <phoneticPr fontId="23"/>
  </si>
  <si>
    <t>補修工</t>
    <rPh sb="0" eb="2">
      <t>ホシュウ</t>
    </rPh>
    <rPh sb="2" eb="3">
      <t>コウ</t>
    </rPh>
    <phoneticPr fontId="23"/>
  </si>
  <si>
    <t>補修工</t>
    <rPh sb="0" eb="1">
      <t>ホシュウ</t>
    </rPh>
    <rPh sb="1" eb="2">
      <t>コウ</t>
    </rPh>
    <phoneticPr fontId="22"/>
  </si>
  <si>
    <t>式</t>
    <rPh sb="0" eb="1">
      <t>シキ</t>
    </rPh>
    <phoneticPr fontId="28"/>
  </si>
  <si>
    <t>Y字管工</t>
    <rPh sb="0" eb="1">
      <t>ジ</t>
    </rPh>
    <rPh sb="1" eb="2">
      <t>カン</t>
    </rPh>
    <rPh sb="2" eb="3">
      <t>コウ</t>
    </rPh>
    <phoneticPr fontId="36"/>
  </si>
  <si>
    <t>補修工　数量計算書</t>
    <rPh sb="0" eb="2">
      <t>ホシュウ</t>
    </rPh>
    <rPh sb="2" eb="3">
      <t>コウ</t>
    </rPh>
    <rPh sb="4" eb="6">
      <t>スウリョウ</t>
    </rPh>
    <rPh sb="6" eb="9">
      <t>ケイサンショ</t>
    </rPh>
    <phoneticPr fontId="33"/>
  </si>
  <si>
    <t>名称</t>
    <rPh sb="0" eb="2">
      <t>メイショウ</t>
    </rPh>
    <phoneticPr fontId="33"/>
  </si>
  <si>
    <t>形状・寸法</t>
    <rPh sb="0" eb="2">
      <t>ケイジョウ</t>
    </rPh>
    <rPh sb="3" eb="5">
      <t>スンポウ</t>
    </rPh>
    <phoneticPr fontId="33"/>
  </si>
  <si>
    <t>計算式</t>
    <rPh sb="0" eb="3">
      <t>ケイサンシキ</t>
    </rPh>
    <phoneticPr fontId="33"/>
  </si>
  <si>
    <t>適用</t>
    <rPh sb="0" eb="2">
      <t>テキヨウ</t>
    </rPh>
    <phoneticPr fontId="33"/>
  </si>
  <si>
    <t>補修工</t>
    <rPh sb="0" eb="2">
      <t>ホシュウ</t>
    </rPh>
    <rPh sb="2" eb="3">
      <t>コウ</t>
    </rPh>
    <phoneticPr fontId="33"/>
  </si>
  <si>
    <t>止水工</t>
    <rPh sb="0" eb="3">
      <t>シスイコウ</t>
    </rPh>
    <phoneticPr fontId="36"/>
  </si>
  <si>
    <t>Vカット工</t>
    <rPh sb="4" eb="5">
      <t>コウ</t>
    </rPh>
    <phoneticPr fontId="36"/>
  </si>
  <si>
    <t>箇所</t>
    <rPh sb="0" eb="2">
      <t>カショ</t>
    </rPh>
    <phoneticPr fontId="36"/>
  </si>
  <si>
    <t>ｍ</t>
    <phoneticPr fontId="36"/>
  </si>
  <si>
    <t>1周分</t>
    <rPh sb="1" eb="2">
      <t>シュウ</t>
    </rPh>
    <rPh sb="2" eb="3">
      <t>ブン</t>
    </rPh>
    <phoneticPr fontId="43"/>
  </si>
  <si>
    <t>Y字管工</t>
    <rPh sb="1" eb="2">
      <t>ジ</t>
    </rPh>
    <rPh sb="2" eb="3">
      <t>カン</t>
    </rPh>
    <rPh sb="3" eb="4">
      <t>コウ</t>
    </rPh>
    <phoneticPr fontId="43"/>
  </si>
  <si>
    <t>ｍ</t>
    <phoneticPr fontId="43"/>
  </si>
  <si>
    <t>0.9ｍ×π×1箇所＋1.2ｍ×π×1箇所</t>
    <rPh sb="8" eb="10">
      <t>カショ</t>
    </rPh>
    <rPh sb="19" eb="21">
      <t>カショ</t>
    </rPh>
    <phoneticPr fontId="36"/>
  </si>
  <si>
    <t>斜壁</t>
    <phoneticPr fontId="36"/>
  </si>
  <si>
    <t>62-82-0019MH</t>
    <phoneticPr fontId="3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</si>
</sst>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.00_ "/>
    <numFmt numFmtId="177" formatCode="0.0_ "/>
    <numFmt numFmtId="178" formatCode="0.000_ "/>
    <numFmt numFmtId="179" formatCode="0.0"/>
    <numFmt numFmtId="180" formatCode="0.000"/>
    <numFmt numFmtId="181" formatCode="0_ "/>
    <numFmt numFmtId="182" formatCode="0\ ;;&quot;－　&quot;"/>
    <numFmt numFmtId="183" formatCode="0.00\ ;;&quot;－　&quot;"/>
    <numFmt numFmtId="184" formatCode="0.00_);[Red]\(0.00\)"/>
    <numFmt numFmtId="185" formatCode="0.000_);[Red]\(0.000\)"/>
    <numFmt numFmtId="186" formatCode="0_);[Red]\(0\)"/>
    <numFmt numFmtId="187" formatCode="0.0_);[Red]\(0.0\)"/>
    <numFmt numFmtId="188" formatCode="&quot;(&quot;0.00"/>
    <numFmt numFmtId="189" formatCode="#,##0_ "/>
    <numFmt numFmtId="190" formatCode="#,##0.0;[Red]\-#,##0.0"/>
    <numFmt numFmtId="191" formatCode="0.00&quot;m&quot;"/>
  </numFmts>
  <fonts count="47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明朝"/>
      <family val="1"/>
      <charset val="128"/>
    </font>
    <font>
      <b/>
      <u/>
      <sz val="20"/>
      <name val="明朝"/>
      <family val="1"/>
      <charset val="128"/>
    </font>
    <font>
      <sz val="16"/>
      <name val="明朝"/>
      <family val="1"/>
      <charset val="128"/>
    </font>
    <font>
      <sz val="11"/>
      <color indexed="10"/>
      <name val="明朝"/>
      <family val="1"/>
      <charset val="128"/>
    </font>
    <font>
      <sz val="11"/>
      <color indexed="12"/>
      <name val="明朝"/>
      <family val="1"/>
      <charset val="128"/>
    </font>
    <font>
      <sz val="14"/>
      <name val="明朝"/>
      <family val="1"/>
      <charset val="128"/>
    </font>
    <font>
      <vertAlign val="superscript"/>
      <sz val="11"/>
      <name val="明朝"/>
      <family val="1"/>
      <charset val="128"/>
    </font>
    <font>
      <sz val="11"/>
      <color indexed="14"/>
      <name val="明朝"/>
      <family val="1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10"/>
      <name val="游明朝"/>
      <family val="1"/>
      <charset val="128"/>
    </font>
    <font>
      <sz val="6"/>
      <name val="ＭＳ 明朝"/>
      <family val="1"/>
      <charset val="128"/>
    </font>
    <font>
      <sz val="8"/>
      <name val="游明朝"/>
      <family val="1"/>
      <charset val="128"/>
    </font>
    <font>
      <sz val="12"/>
      <name val="游明朝"/>
      <family val="1"/>
      <charset val="128"/>
    </font>
    <font>
      <b/>
      <sz val="10"/>
      <name val="游明朝"/>
      <family val="1"/>
      <charset val="128"/>
    </font>
    <font>
      <b/>
      <sz val="8"/>
      <name val="游明朝"/>
      <family val="1"/>
      <charset val="128"/>
    </font>
    <font>
      <sz val="8"/>
      <color rgb="FFFF0000"/>
      <name val="游明朝"/>
      <family val="1"/>
      <charset val="128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2"/>
        <bgColor indexed="64"/>
      </patternFill>
    </fill>
  </fills>
  <borders count="5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0" borderId="0"/>
    <xf numFmtId="0" fontId="31" fillId="0" borderId="0"/>
    <xf numFmtId="0" fontId="2" fillId="0" borderId="0"/>
    <xf numFmtId="0" fontId="32" fillId="0" borderId="0"/>
    <xf numFmtId="0" fontId="21" fillId="4" borderId="0" applyNumberFormat="0" applyBorder="0" applyAlignment="0" applyProtection="0">
      <alignment vertical="center"/>
    </xf>
    <xf numFmtId="0" fontId="31" fillId="0" borderId="0"/>
    <xf numFmtId="0" fontId="31" fillId="0" borderId="0"/>
    <xf numFmtId="0" fontId="1" fillId="0" borderId="0"/>
    <xf numFmtId="38" fontId="1" fillId="0" borderId="0" applyFont="0" applyFill="0" applyBorder="0" applyAlignment="0" applyProtection="0"/>
  </cellStyleXfs>
  <cellXfs count="519">
    <xf numFmtId="0" fontId="0" fillId="0" borderId="0" xfId="0"/>
    <xf numFmtId="0" fontId="20" fillId="0" borderId="0" xfId="42" applyAlignment="1">
      <alignment vertical="center"/>
    </xf>
    <xf numFmtId="0" fontId="24" fillId="0" borderId="0" xfId="42" applyFont="1" applyAlignment="1">
      <alignment horizontal="center" vertical="center"/>
    </xf>
    <xf numFmtId="0" fontId="20" fillId="0" borderId="0" xfId="42" applyAlignment="1">
      <alignment horizontal="center" vertical="center"/>
    </xf>
    <xf numFmtId="0" fontId="20" fillId="0" borderId="0" xfId="42" applyAlignment="1">
      <alignment horizontal="left" vertical="center"/>
    </xf>
    <xf numFmtId="0" fontId="25" fillId="0" borderId="0" xfId="42" applyFont="1" applyAlignment="1">
      <alignment horizontal="center" vertical="center"/>
    </xf>
    <xf numFmtId="0" fontId="20" fillId="24" borderId="10" xfId="42" applyFill="1" applyBorder="1" applyAlignment="1">
      <alignment horizontal="center" vertical="center"/>
    </xf>
    <xf numFmtId="0" fontId="20" fillId="24" borderId="11" xfId="42" applyFill="1" applyBorder="1" applyAlignment="1">
      <alignment horizontal="center" vertical="center"/>
    </xf>
    <xf numFmtId="0" fontId="20" fillId="24" borderId="11" xfId="42" applyFill="1" applyBorder="1" applyAlignment="1">
      <alignment vertical="center"/>
    </xf>
    <xf numFmtId="0" fontId="20" fillId="24" borderId="12" xfId="42" applyFill="1" applyBorder="1" applyAlignment="1">
      <alignment vertical="center"/>
    </xf>
    <xf numFmtId="0" fontId="2" fillId="24" borderId="11" xfId="42" applyFont="1" applyFill="1" applyBorder="1" applyAlignment="1">
      <alignment horizontal="center" vertical="center"/>
    </xf>
    <xf numFmtId="0" fontId="2" fillId="24" borderId="10" xfId="42" applyFont="1" applyFill="1" applyBorder="1" applyAlignment="1">
      <alignment vertical="center"/>
    </xf>
    <xf numFmtId="0" fontId="2" fillId="24" borderId="11" xfId="42" applyFont="1" applyFill="1" applyBorder="1" applyAlignment="1">
      <alignment vertical="center"/>
    </xf>
    <xf numFmtId="0" fontId="2" fillId="24" borderId="12" xfId="42" applyFont="1" applyFill="1" applyBorder="1" applyAlignment="1">
      <alignment horizontal="left" vertical="center"/>
    </xf>
    <xf numFmtId="0" fontId="20" fillId="24" borderId="13" xfId="42" applyFill="1" applyBorder="1" applyAlignment="1">
      <alignment horizontal="center" vertical="center"/>
    </xf>
    <xf numFmtId="0" fontId="26" fillId="0" borderId="0" xfId="42" quotePrefix="1" applyFont="1" applyAlignment="1" applyProtection="1">
      <alignment horizontal="center" vertical="center"/>
      <protection locked="0"/>
    </xf>
    <xf numFmtId="0" fontId="27" fillId="24" borderId="14" xfId="42" applyFont="1" applyFill="1" applyBorder="1" applyAlignment="1">
      <alignment horizontal="left" vertical="center"/>
    </xf>
    <xf numFmtId="0" fontId="20" fillId="24" borderId="14" xfId="42" applyFill="1" applyBorder="1" applyAlignment="1">
      <alignment vertical="center"/>
    </xf>
    <xf numFmtId="0" fontId="20" fillId="24" borderId="15" xfId="42" applyFill="1" applyBorder="1" applyAlignment="1">
      <alignment vertical="center"/>
    </xf>
    <xf numFmtId="0" fontId="2" fillId="24" borderId="0" xfId="42" applyFont="1" applyFill="1" applyAlignment="1">
      <alignment horizontal="center" vertical="center"/>
    </xf>
    <xf numFmtId="0" fontId="2" fillId="24" borderId="16" xfId="42" applyFont="1" applyFill="1" applyBorder="1" applyAlignment="1">
      <alignment horizontal="centerContinuous" vertical="center"/>
    </xf>
    <xf numFmtId="0" fontId="2" fillId="24" borderId="14" xfId="42" applyFont="1" applyFill="1" applyBorder="1" applyAlignment="1">
      <alignment horizontal="centerContinuous" vertical="center"/>
    </xf>
    <xf numFmtId="0" fontId="2" fillId="24" borderId="17" xfId="42" applyFont="1" applyFill="1" applyBorder="1" applyAlignment="1">
      <alignment horizontal="centerContinuous" vertical="center"/>
    </xf>
    <xf numFmtId="0" fontId="2" fillId="24" borderId="18" xfId="42" applyFont="1" applyFill="1" applyBorder="1" applyAlignment="1">
      <alignment horizontal="centerContinuous" vertical="center"/>
    </xf>
    <xf numFmtId="0" fontId="26" fillId="0" borderId="0" xfId="42" applyFont="1" applyAlignment="1">
      <alignment horizontal="center" vertical="center"/>
    </xf>
    <xf numFmtId="0" fontId="2" fillId="24" borderId="13" xfId="42" applyFont="1" applyFill="1" applyBorder="1" applyAlignment="1">
      <alignment horizontal="center" vertical="center"/>
    </xf>
    <xf numFmtId="0" fontId="2" fillId="24" borderId="19" xfId="42" applyFont="1" applyFill="1" applyBorder="1" applyAlignment="1">
      <alignment horizontal="centerContinuous" vertical="center"/>
    </xf>
    <xf numFmtId="0" fontId="2" fillId="24" borderId="20" xfId="42" applyFont="1" applyFill="1" applyBorder="1" applyAlignment="1">
      <alignment horizontal="center" vertical="center"/>
    </xf>
    <xf numFmtId="0" fontId="2" fillId="24" borderId="16" xfId="42" applyFont="1" applyFill="1" applyBorder="1" applyAlignment="1">
      <alignment horizontal="center" vertical="center"/>
    </xf>
    <xf numFmtId="0" fontId="2" fillId="24" borderId="15" xfId="42" applyFont="1" applyFill="1" applyBorder="1" applyAlignment="1">
      <alignment horizontal="left" vertical="center"/>
    </xf>
    <xf numFmtId="176" fontId="26" fillId="25" borderId="13" xfId="42" applyNumberFormat="1" applyFont="1" applyFill="1" applyBorder="1" applyAlignment="1">
      <alignment horizontal="center" vertical="center"/>
    </xf>
    <xf numFmtId="0" fontId="20" fillId="24" borderId="21" xfId="42" applyFill="1" applyBorder="1" applyAlignment="1">
      <alignment horizontal="center" vertical="center"/>
    </xf>
    <xf numFmtId="176" fontId="26" fillId="25" borderId="13" xfId="42" applyNumberFormat="1" applyFont="1" applyFill="1" applyBorder="1" applyAlignment="1" applyProtection="1">
      <alignment horizontal="center" vertical="center"/>
      <protection locked="0"/>
    </xf>
    <xf numFmtId="0" fontId="20" fillId="24" borderId="22" xfId="42" applyFill="1" applyBorder="1" applyAlignment="1">
      <alignment horizontal="center" vertical="center"/>
    </xf>
    <xf numFmtId="0" fontId="20" fillId="24" borderId="17" xfId="42" applyFill="1" applyBorder="1" applyAlignment="1">
      <alignment horizontal="left" vertical="center"/>
    </xf>
    <xf numFmtId="0" fontId="20" fillId="24" borderId="0" xfId="42" applyFill="1" applyAlignment="1">
      <alignment vertical="center"/>
    </xf>
    <xf numFmtId="0" fontId="20" fillId="24" borderId="23" xfId="42" applyFill="1" applyBorder="1" applyAlignment="1">
      <alignment horizontal="center" vertical="center"/>
    </xf>
    <xf numFmtId="0" fontId="20" fillId="24" borderId="22" xfId="42" applyFill="1" applyBorder="1" applyAlignment="1">
      <alignment vertical="center"/>
    </xf>
    <xf numFmtId="0" fontId="20" fillId="24" borderId="24" xfId="42" applyFill="1" applyBorder="1" applyAlignment="1">
      <alignment vertical="center"/>
    </xf>
    <xf numFmtId="0" fontId="20" fillId="24" borderId="18" xfId="42" applyFill="1" applyBorder="1" applyAlignment="1">
      <alignment horizontal="left" vertical="center"/>
    </xf>
    <xf numFmtId="0" fontId="26" fillId="0" borderId="0" xfId="42" applyFont="1" applyAlignment="1" applyProtection="1">
      <alignment horizontal="center" vertical="center"/>
      <protection locked="0"/>
    </xf>
    <xf numFmtId="0" fontId="20" fillId="24" borderId="25" xfId="42" quotePrefix="1" applyFill="1" applyBorder="1" applyAlignment="1">
      <alignment horizontal="center" vertical="center"/>
    </xf>
    <xf numFmtId="0" fontId="20" fillId="24" borderId="13" xfId="42" quotePrefix="1" applyFill="1" applyBorder="1" applyAlignment="1">
      <alignment horizontal="center" vertical="center"/>
    </xf>
    <xf numFmtId="0" fontId="26" fillId="25" borderId="13" xfId="42" applyFont="1" applyFill="1" applyBorder="1" applyAlignment="1">
      <alignment horizontal="center" vertical="center"/>
    </xf>
    <xf numFmtId="0" fontId="20" fillId="24" borderId="22" xfId="42" quotePrefix="1" applyFill="1" applyBorder="1" applyAlignment="1">
      <alignment horizontal="center" vertical="center"/>
    </xf>
    <xf numFmtId="0" fontId="20" fillId="24" borderId="21" xfId="42" quotePrefix="1" applyFill="1" applyBorder="1" applyAlignment="1">
      <alignment horizontal="center" vertical="center"/>
    </xf>
    <xf numFmtId="0" fontId="20" fillId="24" borderId="20" xfId="42" applyFill="1" applyBorder="1" applyAlignment="1">
      <alignment vertical="center"/>
    </xf>
    <xf numFmtId="0" fontId="20" fillId="24" borderId="17" xfId="42" applyFill="1" applyBorder="1" applyAlignment="1">
      <alignment vertical="center" textRotation="255"/>
    </xf>
    <xf numFmtId="0" fontId="20" fillId="24" borderId="0" xfId="42" applyFill="1" applyAlignment="1">
      <alignment horizontal="center" vertical="center"/>
    </xf>
    <xf numFmtId="0" fontId="20" fillId="24" borderId="21" xfId="42" applyFill="1" applyBorder="1" applyAlignment="1">
      <alignment vertical="center"/>
    </xf>
    <xf numFmtId="0" fontId="20" fillId="24" borderId="17" xfId="42" applyFill="1" applyBorder="1" applyAlignment="1">
      <alignment vertical="center"/>
    </xf>
    <xf numFmtId="0" fontId="20" fillId="24" borderId="16" xfId="42" applyFill="1" applyBorder="1" applyAlignment="1">
      <alignment vertical="center" textRotation="255"/>
    </xf>
    <xf numFmtId="0" fontId="20" fillId="24" borderId="20" xfId="42" applyFill="1" applyBorder="1" applyAlignment="1">
      <alignment horizontal="center" vertical="center"/>
    </xf>
    <xf numFmtId="0" fontId="20" fillId="24" borderId="14" xfId="42" applyFill="1" applyBorder="1" applyAlignment="1">
      <alignment horizontal="center" vertical="center"/>
    </xf>
    <xf numFmtId="0" fontId="20" fillId="24" borderId="16" xfId="42" applyFill="1" applyBorder="1" applyAlignment="1">
      <alignment vertical="center"/>
    </xf>
    <xf numFmtId="0" fontId="20" fillId="24" borderId="15" xfId="42" applyFill="1" applyBorder="1" applyAlignment="1">
      <alignment horizontal="left" vertical="center"/>
    </xf>
    <xf numFmtId="0" fontId="20" fillId="24" borderId="26" xfId="42" quotePrefix="1" applyFill="1" applyBorder="1" applyAlignment="1">
      <alignment horizontal="center" vertical="center"/>
    </xf>
    <xf numFmtId="0" fontId="26" fillId="24" borderId="11" xfId="42" applyFont="1" applyFill="1" applyBorder="1" applyAlignment="1">
      <alignment vertical="center"/>
    </xf>
    <xf numFmtId="0" fontId="26" fillId="24" borderId="12" xfId="42" applyFont="1" applyFill="1" applyBorder="1" applyAlignment="1">
      <alignment horizontal="center" vertical="center"/>
    </xf>
    <xf numFmtId="0" fontId="26" fillId="24" borderId="26" xfId="42" applyFont="1" applyFill="1" applyBorder="1" applyAlignment="1">
      <alignment vertical="center"/>
    </xf>
    <xf numFmtId="0" fontId="20" fillId="24" borderId="10" xfId="42" applyFill="1" applyBorder="1" applyAlignment="1">
      <alignment vertical="center"/>
    </xf>
    <xf numFmtId="181" fontId="20" fillId="24" borderId="10" xfId="42" applyNumberFormat="1" applyFill="1" applyBorder="1" applyAlignment="1">
      <alignment horizontal="right" vertical="center" wrapText="1"/>
    </xf>
    <xf numFmtId="0" fontId="20" fillId="24" borderId="12" xfId="42" applyFill="1" applyBorder="1" applyAlignment="1">
      <alignment horizontal="left" vertical="center"/>
    </xf>
    <xf numFmtId="0" fontId="26" fillId="24" borderId="17" xfId="42" applyFont="1" applyFill="1" applyBorder="1" applyAlignment="1">
      <alignment horizontal="left" vertical="center"/>
    </xf>
    <xf numFmtId="0" fontId="26" fillId="24" borderId="0" xfId="42" applyFont="1" applyFill="1" applyAlignment="1">
      <alignment horizontal="left" vertical="center"/>
    </xf>
    <xf numFmtId="0" fontId="26" fillId="24" borderId="0" xfId="42" applyFont="1" applyFill="1"/>
    <xf numFmtId="0" fontId="26" fillId="24" borderId="0" xfId="42" applyFont="1" applyFill="1" applyAlignment="1">
      <alignment horizontal="center" vertical="center"/>
    </xf>
    <xf numFmtId="0" fontId="26" fillId="24" borderId="21" xfId="42" applyFont="1" applyFill="1" applyBorder="1" applyAlignment="1">
      <alignment vertical="center"/>
    </xf>
    <xf numFmtId="180" fontId="26" fillId="24" borderId="21" xfId="42" applyNumberFormat="1" applyFont="1" applyFill="1" applyBorder="1" applyAlignment="1">
      <alignment vertical="center"/>
    </xf>
    <xf numFmtId="180" fontId="20" fillId="24" borderId="17" xfId="42" applyNumberFormat="1" applyFill="1" applyBorder="1" applyAlignment="1">
      <alignment vertical="center"/>
    </xf>
    <xf numFmtId="176" fontId="20" fillId="24" borderId="17" xfId="42" applyNumberFormat="1" applyFill="1" applyBorder="1" applyAlignment="1">
      <alignment horizontal="right" vertical="center" wrapText="1"/>
    </xf>
    <xf numFmtId="176" fontId="26" fillId="0" borderId="0" xfId="42" applyNumberFormat="1" applyFont="1" applyAlignment="1" applyProtection="1">
      <alignment horizontal="center" vertical="center"/>
      <protection locked="0"/>
    </xf>
    <xf numFmtId="0" fontId="20" fillId="24" borderId="22" xfId="42" applyFill="1" applyBorder="1" applyAlignment="1">
      <alignment horizontal="center"/>
    </xf>
    <xf numFmtId="0" fontId="26" fillId="24" borderId="24" xfId="42" applyFont="1" applyFill="1" applyBorder="1" applyAlignment="1">
      <alignment horizontal="left" vertical="center"/>
    </xf>
    <xf numFmtId="0" fontId="26" fillId="24" borderId="23" xfId="42" quotePrefix="1" applyFont="1" applyFill="1" applyBorder="1" applyAlignment="1">
      <alignment horizontal="left" vertical="center"/>
    </xf>
    <xf numFmtId="0" fontId="26" fillId="24" borderId="23" xfId="42" applyFont="1" applyFill="1" applyBorder="1" applyAlignment="1">
      <alignment horizontal="left" vertical="center"/>
    </xf>
    <xf numFmtId="0" fontId="26" fillId="24" borderId="23" xfId="42" applyFont="1" applyFill="1" applyBorder="1" applyAlignment="1">
      <alignment horizontal="center" vertical="center"/>
    </xf>
    <xf numFmtId="0" fontId="26" fillId="24" borderId="22" xfId="42" applyFont="1" applyFill="1" applyBorder="1" applyAlignment="1">
      <alignment vertical="center"/>
    </xf>
    <xf numFmtId="180" fontId="26" fillId="24" borderId="22" xfId="42" applyNumberFormat="1" applyFont="1" applyFill="1" applyBorder="1" applyAlignment="1">
      <alignment vertical="center"/>
    </xf>
    <xf numFmtId="180" fontId="20" fillId="24" borderId="24" xfId="42" applyNumberFormat="1" applyFill="1" applyBorder="1" applyAlignment="1">
      <alignment vertical="center"/>
    </xf>
    <xf numFmtId="176" fontId="20" fillId="24" borderId="24" xfId="42" applyNumberFormat="1" applyFill="1" applyBorder="1" applyAlignment="1">
      <alignment horizontal="right" vertical="center" wrapText="1"/>
    </xf>
    <xf numFmtId="0" fontId="20" fillId="24" borderId="27" xfId="42" applyFill="1" applyBorder="1" applyAlignment="1">
      <alignment horizontal="left" vertical="center"/>
    </xf>
    <xf numFmtId="0" fontId="26" fillId="24" borderId="17" xfId="42" applyFont="1" applyFill="1" applyBorder="1" applyAlignment="1">
      <alignment horizontal="center" vertical="center"/>
    </xf>
    <xf numFmtId="0" fontId="26" fillId="24" borderId="0" xfId="42" applyFont="1" applyFill="1" applyAlignment="1">
      <alignment vertical="center"/>
    </xf>
    <xf numFmtId="2" fontId="26" fillId="24" borderId="21" xfId="42" applyNumberFormat="1" applyFont="1" applyFill="1" applyBorder="1" applyAlignment="1">
      <alignment vertical="center"/>
    </xf>
    <xf numFmtId="177" fontId="20" fillId="24" borderId="17" xfId="42" applyNumberFormat="1" applyFill="1" applyBorder="1" applyAlignment="1">
      <alignment horizontal="right" vertical="center" wrapText="1"/>
    </xf>
    <xf numFmtId="0" fontId="26" fillId="24" borderId="23" xfId="42" applyFont="1" applyFill="1" applyBorder="1"/>
    <xf numFmtId="0" fontId="26" fillId="24" borderId="27" xfId="42" applyFont="1" applyFill="1" applyBorder="1" applyAlignment="1">
      <alignment horizontal="center" vertical="center"/>
    </xf>
    <xf numFmtId="0" fontId="20" fillId="24" borderId="21" xfId="42" applyFill="1" applyBorder="1" applyAlignment="1">
      <alignment horizontal="center"/>
    </xf>
    <xf numFmtId="176" fontId="26" fillId="24" borderId="0" xfId="42" applyNumberFormat="1" applyFont="1" applyFill="1" applyAlignment="1">
      <alignment vertical="center"/>
    </xf>
    <xf numFmtId="181" fontId="20" fillId="24" borderId="17" xfId="42" applyNumberFormat="1" applyFill="1" applyBorder="1" applyAlignment="1">
      <alignment horizontal="right" vertical="center" wrapText="1"/>
    </xf>
    <xf numFmtId="176" fontId="26" fillId="24" borderId="23" xfId="42" applyNumberFormat="1" applyFont="1" applyFill="1" applyBorder="1" applyAlignment="1">
      <alignment vertical="center"/>
    </xf>
    <xf numFmtId="180" fontId="20" fillId="24" borderId="22" xfId="42" applyNumberFormat="1" applyFill="1" applyBorder="1" applyAlignment="1">
      <alignment vertical="center"/>
    </xf>
    <xf numFmtId="0" fontId="20" fillId="24" borderId="0" xfId="42" applyFill="1"/>
    <xf numFmtId="2" fontId="20" fillId="24" borderId="21" xfId="42" applyNumberFormat="1" applyFill="1" applyBorder="1" applyAlignment="1">
      <alignment vertical="center"/>
    </xf>
    <xf numFmtId="178" fontId="20" fillId="24" borderId="17" xfId="42" applyNumberFormat="1" applyFill="1" applyBorder="1" applyAlignment="1">
      <alignment horizontal="right" vertical="center" wrapText="1"/>
    </xf>
    <xf numFmtId="0" fontId="20" fillId="24" borderId="24" xfId="42" applyFill="1" applyBorder="1" applyAlignment="1">
      <alignment horizontal="left" vertical="center"/>
    </xf>
    <xf numFmtId="0" fontId="20" fillId="24" borderId="23" xfId="42" quotePrefix="1" applyFill="1" applyBorder="1" applyAlignment="1">
      <alignment horizontal="left" vertical="center" shrinkToFit="1"/>
    </xf>
    <xf numFmtId="0" fontId="20" fillId="24" borderId="23" xfId="42" quotePrefix="1" applyFill="1" applyBorder="1" applyAlignment="1">
      <alignment horizontal="left"/>
    </xf>
    <xf numFmtId="181" fontId="20" fillId="24" borderId="22" xfId="42" applyNumberFormat="1" applyFill="1" applyBorder="1" applyAlignment="1">
      <alignment vertical="center"/>
    </xf>
    <xf numFmtId="181" fontId="20" fillId="24" borderId="24" xfId="42" applyNumberFormat="1" applyFill="1" applyBorder="1" applyAlignment="1">
      <alignment horizontal="right" vertical="center" wrapText="1"/>
    </xf>
    <xf numFmtId="0" fontId="20" fillId="0" borderId="0" xfId="42" quotePrefix="1" applyAlignment="1">
      <alignment horizontal="center" vertical="center"/>
    </xf>
    <xf numFmtId="0" fontId="20" fillId="24" borderId="0" xfId="42" quotePrefix="1" applyFill="1" applyAlignment="1">
      <alignment horizontal="left" vertical="center" shrinkToFit="1"/>
    </xf>
    <xf numFmtId="177" fontId="20" fillId="24" borderId="21" xfId="42" applyNumberFormat="1" applyFill="1" applyBorder="1" applyAlignment="1">
      <alignment vertical="center"/>
    </xf>
    <xf numFmtId="0" fontId="20" fillId="24" borderId="24" xfId="42" applyFill="1" applyBorder="1" applyAlignment="1">
      <alignment horizontal="center" vertical="center"/>
    </xf>
    <xf numFmtId="0" fontId="20" fillId="24" borderId="23" xfId="42" quotePrefix="1" applyFill="1" applyBorder="1" applyAlignment="1">
      <alignment horizontal="left" vertical="center"/>
    </xf>
    <xf numFmtId="0" fontId="20" fillId="24" borderId="20" xfId="42" quotePrefix="1" applyFill="1" applyBorder="1" applyAlignment="1">
      <alignment horizontal="center"/>
    </xf>
    <xf numFmtId="0" fontId="20" fillId="24" borderId="16" xfId="42" applyFill="1" applyBorder="1" applyAlignment="1">
      <alignment horizontal="left" vertical="center"/>
    </xf>
    <xf numFmtId="0" fontId="20" fillId="24" borderId="14" xfId="42" applyFill="1" applyBorder="1"/>
    <xf numFmtId="181" fontId="20" fillId="24" borderId="16" xfId="42" applyNumberFormat="1" applyFill="1" applyBorder="1" applyAlignment="1">
      <alignment horizontal="right" vertical="center" wrapText="1"/>
    </xf>
    <xf numFmtId="0" fontId="20" fillId="24" borderId="18" xfId="42" quotePrefix="1" applyFill="1" applyBorder="1" applyAlignment="1">
      <alignment horizontal="left" vertical="center"/>
    </xf>
    <xf numFmtId="0" fontId="30" fillId="24" borderId="16" xfId="42" applyFont="1" applyFill="1" applyBorder="1" applyAlignment="1">
      <alignment horizontal="left" vertical="center"/>
    </xf>
    <xf numFmtId="0" fontId="27" fillId="24" borderId="14" xfId="42" applyFont="1" applyFill="1" applyBorder="1" applyAlignment="1">
      <alignment vertical="center"/>
    </xf>
    <xf numFmtId="0" fontId="20" fillId="24" borderId="12" xfId="42" quotePrefix="1" applyFill="1" applyBorder="1" applyAlignment="1">
      <alignment horizontal="center" vertical="center"/>
    </xf>
    <xf numFmtId="0" fontId="26" fillId="25" borderId="13" xfId="42" quotePrefix="1" applyFont="1" applyFill="1" applyBorder="1" applyAlignment="1">
      <alignment horizontal="center" vertical="center"/>
    </xf>
    <xf numFmtId="38" fontId="29" fillId="25" borderId="13" xfId="33" applyFont="1" applyFill="1" applyBorder="1" applyAlignment="1">
      <alignment horizontal="center" vertical="center"/>
    </xf>
    <xf numFmtId="1" fontId="26" fillId="24" borderId="20" xfId="42" applyNumberFormat="1" applyFont="1" applyFill="1" applyBorder="1" applyAlignment="1">
      <alignment vertical="center"/>
    </xf>
    <xf numFmtId="0" fontId="35" fillId="0" borderId="14" xfId="42" applyFont="1" applyBorder="1" applyAlignment="1">
      <alignment horizontal="centerContinuous" vertical="center"/>
    </xf>
    <xf numFmtId="0" fontId="35" fillId="0" borderId="14" xfId="42" applyFont="1" applyBorder="1" applyAlignment="1">
      <alignment horizontal="center" vertical="center"/>
    </xf>
    <xf numFmtId="0" fontId="37" fillId="0" borderId="0" xfId="0" applyFont="1"/>
    <xf numFmtId="0" fontId="37" fillId="0" borderId="21" xfId="0" applyFont="1" applyBorder="1" applyAlignment="1">
      <alignment vertical="center" textRotation="255" shrinkToFit="1"/>
    </xf>
    <xf numFmtId="0" fontId="37" fillId="0" borderId="21" xfId="0" applyFont="1" applyBorder="1" applyAlignment="1">
      <alignment textRotation="255" shrinkToFit="1"/>
    </xf>
    <xf numFmtId="0" fontId="37" fillId="0" borderId="21" xfId="0" applyFont="1" applyBorder="1" applyAlignment="1">
      <alignment horizontal="center"/>
    </xf>
    <xf numFmtId="184" fontId="37" fillId="0" borderId="21" xfId="0" applyNumberFormat="1" applyFont="1" applyBorder="1" applyAlignment="1">
      <alignment horizontal="center"/>
    </xf>
    <xf numFmtId="0" fontId="37" fillId="0" borderId="20" xfId="0" applyFont="1" applyBorder="1" applyAlignment="1">
      <alignment horizontal="center" shrinkToFit="1"/>
    </xf>
    <xf numFmtId="0" fontId="37" fillId="0" borderId="21" xfId="0" applyFont="1" applyBorder="1" applyAlignment="1">
      <alignment shrinkToFit="1"/>
    </xf>
    <xf numFmtId="0" fontId="37" fillId="0" borderId="38" xfId="0" applyFont="1" applyBorder="1" applyAlignment="1">
      <alignment horizontal="center"/>
    </xf>
    <xf numFmtId="49" fontId="37" fillId="0" borderId="39" xfId="0" applyNumberFormat="1" applyFont="1" applyBorder="1"/>
    <xf numFmtId="0" fontId="37" fillId="0" borderId="40" xfId="0" applyFont="1" applyBorder="1" applyAlignment="1">
      <alignment horizontal="center" shrinkToFit="1"/>
    </xf>
    <xf numFmtId="185" fontId="37" fillId="0" borderId="40" xfId="0" applyNumberFormat="1" applyFont="1" applyBorder="1"/>
    <xf numFmtId="184" fontId="37" fillId="0" borderId="40" xfId="0" applyNumberFormat="1" applyFont="1" applyBorder="1"/>
    <xf numFmtId="184" fontId="37" fillId="0" borderId="40" xfId="0" applyNumberFormat="1" applyFont="1" applyBorder="1" applyAlignment="1">
      <alignment horizontal="center"/>
    </xf>
    <xf numFmtId="184" fontId="37" fillId="0" borderId="39" xfId="0" applyNumberFormat="1" applyFont="1" applyBorder="1"/>
    <xf numFmtId="187" fontId="37" fillId="0" borderId="40" xfId="0" applyNumberFormat="1" applyFont="1" applyBorder="1" applyAlignment="1">
      <alignment shrinkToFit="1"/>
    </xf>
    <xf numFmtId="184" fontId="37" fillId="0" borderId="40" xfId="0" applyNumberFormat="1" applyFont="1" applyBorder="1" applyAlignment="1">
      <alignment shrinkToFit="1"/>
    </xf>
    <xf numFmtId="0" fontId="37" fillId="0" borderId="39" xfId="0" applyFont="1" applyBorder="1" applyAlignment="1">
      <alignment horizontal="center" shrinkToFit="1"/>
    </xf>
    <xf numFmtId="186" fontId="37" fillId="0" borderId="40" xfId="0" applyNumberFormat="1" applyFont="1" applyBorder="1"/>
    <xf numFmtId="186" fontId="37" fillId="0" borderId="40" xfId="0" applyNumberFormat="1" applyFont="1" applyBorder="1" applyAlignment="1">
      <alignment shrinkToFit="1"/>
    </xf>
    <xf numFmtId="0" fontId="37" fillId="0" borderId="40" xfId="0" applyFont="1" applyBorder="1"/>
    <xf numFmtId="184" fontId="37" fillId="0" borderId="39" xfId="0" applyNumberFormat="1" applyFont="1" applyBorder="1" applyAlignment="1">
      <alignment shrinkToFit="1"/>
    </xf>
    <xf numFmtId="185" fontId="37" fillId="0" borderId="40" xfId="0" applyNumberFormat="1" applyFont="1" applyBorder="1" applyAlignment="1">
      <alignment shrinkToFit="1"/>
    </xf>
    <xf numFmtId="185" fontId="37" fillId="0" borderId="20" xfId="0" applyNumberFormat="1" applyFont="1" applyBorder="1"/>
    <xf numFmtId="184" fontId="37" fillId="0" borderId="21" xfId="0" applyNumberFormat="1" applyFont="1" applyBorder="1"/>
    <xf numFmtId="184" fontId="37" fillId="0" borderId="17" xfId="0" applyNumberFormat="1" applyFont="1" applyBorder="1"/>
    <xf numFmtId="187" fontId="37" fillId="0" borderId="21" xfId="0" applyNumberFormat="1" applyFont="1" applyBorder="1" applyAlignment="1">
      <alignment shrinkToFit="1"/>
    </xf>
    <xf numFmtId="184" fontId="37" fillId="0" borderId="21" xfId="0" applyNumberFormat="1" applyFont="1" applyBorder="1" applyAlignment="1">
      <alignment shrinkToFit="1"/>
    </xf>
    <xf numFmtId="0" fontId="37" fillId="0" borderId="17" xfId="0" applyFont="1" applyBorder="1" applyAlignment="1">
      <alignment horizontal="center" shrinkToFit="1"/>
    </xf>
    <xf numFmtId="186" fontId="37" fillId="0" borderId="20" xfId="0" applyNumberFormat="1" applyFont="1" applyBorder="1"/>
    <xf numFmtId="186" fontId="37" fillId="0" borderId="21" xfId="0" applyNumberFormat="1" applyFont="1" applyBorder="1" applyAlignment="1">
      <alignment shrinkToFit="1"/>
    </xf>
    <xf numFmtId="0" fontId="37" fillId="0" borderId="21" xfId="0" applyFont="1" applyBorder="1"/>
    <xf numFmtId="184" fontId="37" fillId="0" borderId="17" xfId="0" applyNumberFormat="1" applyFont="1" applyBorder="1" applyAlignment="1">
      <alignment shrinkToFit="1"/>
    </xf>
    <xf numFmtId="185" fontId="37" fillId="0" borderId="21" xfId="0" applyNumberFormat="1" applyFont="1" applyBorder="1" applyAlignment="1">
      <alignment shrinkToFit="1"/>
    </xf>
    <xf numFmtId="0" fontId="37" fillId="0" borderId="10" xfId="0" applyFont="1" applyBorder="1" applyAlignment="1">
      <alignment horizontal="center"/>
    </xf>
    <xf numFmtId="0" fontId="37" fillId="0" borderId="26" xfId="0" applyFont="1" applyBorder="1" applyAlignment="1">
      <alignment horizontal="center" shrinkToFit="1"/>
    </xf>
    <xf numFmtId="185" fontId="37" fillId="0" borderId="21" xfId="0" applyNumberFormat="1" applyFont="1" applyBorder="1"/>
    <xf numFmtId="184" fontId="37" fillId="0" borderId="26" xfId="0" applyNumberFormat="1" applyFont="1" applyBorder="1"/>
    <xf numFmtId="184" fontId="37" fillId="0" borderId="26" xfId="0" applyNumberFormat="1" applyFont="1" applyBorder="1" applyAlignment="1">
      <alignment horizontal="center"/>
    </xf>
    <xf numFmtId="184" fontId="37" fillId="0" borderId="10" xfId="0" applyNumberFormat="1" applyFont="1" applyBorder="1"/>
    <xf numFmtId="187" fontId="37" fillId="0" borderId="26" xfId="0" applyNumberFormat="1" applyFont="1" applyBorder="1" applyAlignment="1">
      <alignment shrinkToFit="1"/>
    </xf>
    <xf numFmtId="184" fontId="37" fillId="0" borderId="26" xfId="0" applyNumberFormat="1" applyFont="1" applyBorder="1" applyAlignment="1">
      <alignment shrinkToFit="1"/>
    </xf>
    <xf numFmtId="0" fontId="37" fillId="0" borderId="10" xfId="0" applyFont="1" applyBorder="1" applyAlignment="1">
      <alignment horizontal="center" shrinkToFit="1"/>
    </xf>
    <xf numFmtId="186" fontId="37" fillId="0" borderId="26" xfId="0" applyNumberFormat="1" applyFont="1" applyBorder="1"/>
    <xf numFmtId="186" fontId="37" fillId="0" borderId="26" xfId="0" applyNumberFormat="1" applyFont="1" applyBorder="1" applyAlignment="1">
      <alignment shrinkToFit="1"/>
    </xf>
    <xf numFmtId="0" fontId="37" fillId="0" borderId="26" xfId="0" applyFont="1" applyBorder="1"/>
    <xf numFmtId="184" fontId="37" fillId="0" borderId="10" xfId="0" applyNumberFormat="1" applyFont="1" applyBorder="1" applyAlignment="1">
      <alignment shrinkToFit="1"/>
    </xf>
    <xf numFmtId="185" fontId="37" fillId="0" borderId="26" xfId="0" applyNumberFormat="1" applyFont="1" applyBorder="1" applyAlignment="1">
      <alignment shrinkToFit="1"/>
    </xf>
    <xf numFmtId="0" fontId="37" fillId="0" borderId="20" xfId="0" applyFont="1" applyBorder="1" applyAlignment="1">
      <alignment horizontal="center"/>
    </xf>
    <xf numFmtId="184" fontId="37" fillId="0" borderId="20" xfId="0" applyNumberFormat="1" applyFont="1" applyBorder="1"/>
    <xf numFmtId="184" fontId="37" fillId="0" borderId="20" xfId="0" applyNumberFormat="1" applyFont="1" applyBorder="1" applyAlignment="1">
      <alignment horizontal="center"/>
    </xf>
    <xf numFmtId="184" fontId="37" fillId="0" borderId="16" xfId="0" applyNumberFormat="1" applyFont="1" applyBorder="1"/>
    <xf numFmtId="187" fontId="37" fillId="0" borderId="20" xfId="0" applyNumberFormat="1" applyFont="1" applyBorder="1" applyAlignment="1">
      <alignment shrinkToFit="1"/>
    </xf>
    <xf numFmtId="184" fontId="37" fillId="0" borderId="20" xfId="0" applyNumberFormat="1" applyFont="1" applyBorder="1" applyAlignment="1">
      <alignment shrinkToFit="1"/>
    </xf>
    <xf numFmtId="0" fontId="37" fillId="0" borderId="16" xfId="0" applyFont="1" applyBorder="1" applyAlignment="1">
      <alignment horizontal="center" shrinkToFit="1"/>
    </xf>
    <xf numFmtId="186" fontId="37" fillId="0" borderId="20" xfId="0" applyNumberFormat="1" applyFont="1" applyBorder="1" applyAlignment="1">
      <alignment shrinkToFit="1"/>
    </xf>
    <xf numFmtId="0" fontId="37" fillId="0" borderId="20" xfId="0" applyFont="1" applyBorder="1"/>
    <xf numFmtId="184" fontId="37" fillId="0" borderId="16" xfId="0" applyNumberFormat="1" applyFont="1" applyBorder="1" applyAlignment="1">
      <alignment shrinkToFit="1"/>
    </xf>
    <xf numFmtId="185" fontId="37" fillId="0" borderId="20" xfId="0" applyNumberFormat="1" applyFont="1" applyBorder="1" applyAlignment="1">
      <alignment shrinkToFit="1"/>
    </xf>
    <xf numFmtId="0" fontId="37" fillId="0" borderId="17" xfId="0" applyFont="1" applyBorder="1" applyAlignment="1">
      <alignment horizontal="center"/>
    </xf>
    <xf numFmtId="185" fontId="37" fillId="0" borderId="26" xfId="0" applyNumberFormat="1" applyFont="1" applyBorder="1"/>
    <xf numFmtId="0" fontId="37" fillId="0" borderId="38" xfId="0" applyFont="1" applyBorder="1" applyAlignment="1">
      <alignment horizontal="center" shrinkToFit="1"/>
    </xf>
    <xf numFmtId="185" fontId="37" fillId="0" borderId="38" xfId="0" applyNumberFormat="1" applyFont="1" applyBorder="1"/>
    <xf numFmtId="184" fontId="37" fillId="0" borderId="38" xfId="0" applyNumberFormat="1" applyFont="1" applyBorder="1"/>
    <xf numFmtId="184" fontId="37" fillId="0" borderId="38" xfId="0" applyNumberFormat="1" applyFont="1" applyBorder="1" applyAlignment="1">
      <alignment horizontal="center"/>
    </xf>
    <xf numFmtId="184" fontId="37" fillId="0" borderId="37" xfId="0" applyNumberFormat="1" applyFont="1" applyBorder="1"/>
    <xf numFmtId="187" fontId="37" fillId="0" borderId="38" xfId="0" applyNumberFormat="1" applyFont="1" applyBorder="1" applyAlignment="1">
      <alignment shrinkToFit="1"/>
    </xf>
    <xf numFmtId="184" fontId="37" fillId="0" borderId="38" xfId="0" applyNumberFormat="1" applyFont="1" applyBorder="1" applyAlignment="1">
      <alignment shrinkToFit="1"/>
    </xf>
    <xf numFmtId="0" fontId="37" fillId="0" borderId="37" xfId="0" applyFont="1" applyBorder="1" applyAlignment="1">
      <alignment horizontal="center" shrinkToFit="1"/>
    </xf>
    <xf numFmtId="186" fontId="37" fillId="0" borderId="38" xfId="0" applyNumberFormat="1" applyFont="1" applyBorder="1"/>
    <xf numFmtId="186" fontId="37" fillId="0" borderId="38" xfId="0" applyNumberFormat="1" applyFont="1" applyBorder="1" applyAlignment="1">
      <alignment shrinkToFit="1"/>
    </xf>
    <xf numFmtId="0" fontId="37" fillId="0" borderId="38" xfId="0" applyFont="1" applyBorder="1"/>
    <xf numFmtId="184" fontId="37" fillId="0" borderId="37" xfId="0" applyNumberFormat="1" applyFont="1" applyBorder="1" applyAlignment="1">
      <alignment shrinkToFit="1"/>
    </xf>
    <xf numFmtId="187" fontId="37" fillId="0" borderId="40" xfId="0" applyNumberFormat="1" applyFont="1" applyBorder="1"/>
    <xf numFmtId="2" fontId="37" fillId="0" borderId="39" xfId="0" applyNumberFormat="1" applyFont="1" applyBorder="1" applyAlignment="1">
      <alignment horizontal="center"/>
    </xf>
    <xf numFmtId="186" fontId="37" fillId="0" borderId="39" xfId="0" applyNumberFormat="1" applyFont="1" applyBorder="1"/>
    <xf numFmtId="2" fontId="37" fillId="0" borderId="40" xfId="0" applyNumberFormat="1" applyFont="1" applyBorder="1" applyAlignment="1">
      <alignment shrinkToFit="1"/>
    </xf>
    <xf numFmtId="2" fontId="37" fillId="0" borderId="40" xfId="0" applyNumberFormat="1" applyFont="1" applyBorder="1"/>
    <xf numFmtId="2" fontId="37" fillId="0" borderId="39" xfId="0" applyNumberFormat="1" applyFont="1" applyBorder="1"/>
    <xf numFmtId="2" fontId="37" fillId="0" borderId="39" xfId="0" applyNumberFormat="1" applyFont="1" applyBorder="1" applyAlignment="1">
      <alignment shrinkToFit="1"/>
    </xf>
    <xf numFmtId="187" fontId="37" fillId="0" borderId="16" xfId="0" applyNumberFormat="1" applyFont="1" applyBorder="1"/>
    <xf numFmtId="186" fontId="37" fillId="0" borderId="16" xfId="0" applyNumberFormat="1" applyFont="1" applyBorder="1"/>
    <xf numFmtId="0" fontId="37" fillId="0" borderId="0" xfId="0" applyFont="1" applyAlignment="1">
      <alignment horizontal="center"/>
    </xf>
    <xf numFmtId="184" fontId="37" fillId="0" borderId="0" xfId="0" applyNumberFormat="1" applyFont="1"/>
    <xf numFmtId="0" fontId="37" fillId="0" borderId="21" xfId="0" applyFont="1" applyBorder="1" applyAlignment="1">
      <alignment horizontal="center" vertical="center" shrinkToFit="1"/>
    </xf>
    <xf numFmtId="184" fontId="37" fillId="0" borderId="21" xfId="0" applyNumberFormat="1" applyFont="1" applyBorder="1" applyAlignment="1">
      <alignment horizontal="center" vertical="center" shrinkToFit="1"/>
    </xf>
    <xf numFmtId="0" fontId="37" fillId="0" borderId="26" xfId="0" applyFont="1" applyBorder="1" applyAlignment="1">
      <alignment horizontal="center" vertical="center" shrinkToFit="1"/>
    </xf>
    <xf numFmtId="0" fontId="37" fillId="0" borderId="26" xfId="0" applyFont="1" applyBorder="1" applyAlignment="1">
      <alignment vertical="center" shrinkToFit="1"/>
    </xf>
    <xf numFmtId="0" fontId="37" fillId="0" borderId="21" xfId="0" applyFont="1" applyBorder="1" applyAlignment="1">
      <alignment horizontal="center" shrinkToFit="1"/>
    </xf>
    <xf numFmtId="184" fontId="37" fillId="0" borderId="21" xfId="0" applyNumberFormat="1" applyFont="1" applyBorder="1" applyAlignment="1">
      <alignment horizontal="center" shrinkToFit="1"/>
    </xf>
    <xf numFmtId="0" fontId="35" fillId="0" borderId="0" xfId="47" applyFont="1" applyProtection="1">
      <protection locked="0"/>
    </xf>
    <xf numFmtId="0" fontId="35" fillId="0" borderId="17" xfId="47" applyFont="1" applyBorder="1" applyProtection="1">
      <protection locked="0"/>
    </xf>
    <xf numFmtId="0" fontId="35" fillId="0" borderId="13" xfId="47" applyFont="1" applyBorder="1" applyAlignment="1" applyProtection="1">
      <alignment horizontal="center"/>
      <protection locked="0"/>
    </xf>
    <xf numFmtId="0" fontId="35" fillId="0" borderId="28" xfId="47" applyFont="1" applyBorder="1" applyAlignment="1" applyProtection="1">
      <alignment horizontal="centerContinuous"/>
      <protection locked="0"/>
    </xf>
    <xf numFmtId="0" fontId="35" fillId="0" borderId="19" xfId="47" applyFont="1" applyBorder="1" applyAlignment="1" applyProtection="1">
      <alignment horizontal="centerContinuous"/>
      <protection locked="0"/>
    </xf>
    <xf numFmtId="0" fontId="35" fillId="0" borderId="36" xfId="47" applyFont="1" applyBorder="1" applyAlignment="1" applyProtection="1">
      <alignment horizontal="centerContinuous"/>
      <protection locked="0"/>
    </xf>
    <xf numFmtId="0" fontId="35" fillId="0" borderId="21" xfId="0" applyFont="1" applyBorder="1" applyAlignment="1">
      <alignment shrinkToFit="1"/>
    </xf>
    <xf numFmtId="188" fontId="35" fillId="0" borderId="0" xfId="0" applyNumberFormat="1" applyFont="1"/>
    <xf numFmtId="186" fontId="35" fillId="0" borderId="0" xfId="0" applyNumberFormat="1" applyFont="1"/>
    <xf numFmtId="186" fontId="35" fillId="0" borderId="0" xfId="0" applyNumberFormat="1" applyFont="1" applyAlignment="1">
      <alignment horizontal="center"/>
    </xf>
    <xf numFmtId="0" fontId="35" fillId="0" borderId="0" xfId="0" applyFont="1"/>
    <xf numFmtId="2" fontId="35" fillId="0" borderId="17" xfId="0" applyNumberFormat="1" applyFont="1" applyBorder="1"/>
    <xf numFmtId="0" fontId="35" fillId="0" borderId="18" xfId="0" applyFont="1" applyBorder="1"/>
    <xf numFmtId="0" fontId="39" fillId="0" borderId="21" xfId="0" applyFont="1" applyBorder="1" applyAlignment="1">
      <alignment shrinkToFit="1"/>
    </xf>
    <xf numFmtId="0" fontId="35" fillId="0" borderId="0" xfId="47" applyFont="1" applyAlignment="1" applyProtection="1">
      <alignment horizontal="right"/>
      <protection locked="0"/>
    </xf>
    <xf numFmtId="0" fontId="35" fillId="0" borderId="18" xfId="47" applyFont="1" applyBorder="1" applyProtection="1">
      <protection locked="0"/>
    </xf>
    <xf numFmtId="185" fontId="35" fillId="0" borderId="17" xfId="0" applyNumberFormat="1" applyFont="1" applyBorder="1"/>
    <xf numFmtId="186" fontId="39" fillId="0" borderId="17" xfId="0" applyNumberFormat="1" applyFont="1" applyBorder="1"/>
    <xf numFmtId="184" fontId="35" fillId="0" borderId="17" xfId="0" applyNumberFormat="1" applyFont="1" applyBorder="1"/>
    <xf numFmtId="0" fontId="39" fillId="0" borderId="0" xfId="47" applyFont="1" applyProtection="1">
      <protection locked="0"/>
    </xf>
    <xf numFmtId="0" fontId="35" fillId="0" borderId="0" xfId="47" applyFont="1" applyAlignment="1" applyProtection="1">
      <alignment horizontal="center"/>
      <protection locked="0"/>
    </xf>
    <xf numFmtId="0" fontId="35" fillId="0" borderId="16" xfId="47" applyFont="1" applyBorder="1" applyProtection="1">
      <protection locked="0"/>
    </xf>
    <xf numFmtId="0" fontId="35" fillId="0" borderId="14" xfId="47" applyFont="1" applyBorder="1" applyProtection="1">
      <protection locked="0"/>
    </xf>
    <xf numFmtId="0" fontId="35" fillId="0" borderId="15" xfId="47" applyFont="1" applyBorder="1" applyProtection="1">
      <protection locked="0"/>
    </xf>
    <xf numFmtId="184" fontId="35" fillId="0" borderId="0" xfId="47" applyNumberFormat="1" applyFont="1" applyAlignment="1" applyProtection="1">
      <alignment horizontal="center"/>
      <protection locked="0"/>
    </xf>
    <xf numFmtId="0" fontId="35" fillId="0" borderId="11" xfId="47" applyFont="1" applyBorder="1" applyProtection="1">
      <protection locked="0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176" fontId="35" fillId="0" borderId="0" xfId="47" applyNumberFormat="1" applyFont="1" applyAlignment="1" applyProtection="1">
      <alignment horizontal="center"/>
      <protection locked="0"/>
    </xf>
    <xf numFmtId="0" fontId="35" fillId="0" borderId="14" xfId="47" applyFont="1" applyBorder="1" applyAlignment="1" applyProtection="1">
      <alignment horizontal="right"/>
      <protection locked="0"/>
    </xf>
    <xf numFmtId="0" fontId="35" fillId="0" borderId="14" xfId="47" applyFont="1" applyBorder="1" applyAlignment="1" applyProtection="1">
      <alignment horizontal="center"/>
      <protection locked="0"/>
    </xf>
    <xf numFmtId="186" fontId="35" fillId="0" borderId="14" xfId="0" applyNumberFormat="1" applyFont="1" applyBorder="1" applyAlignment="1">
      <alignment horizontal="center"/>
    </xf>
    <xf numFmtId="184" fontId="35" fillId="0" borderId="0" xfId="0" applyNumberFormat="1" applyFont="1" applyAlignment="1">
      <alignment horizontal="center"/>
    </xf>
    <xf numFmtId="184" fontId="35" fillId="0" borderId="14" xfId="0" applyNumberFormat="1" applyFont="1" applyBorder="1" applyAlignment="1">
      <alignment horizontal="center"/>
    </xf>
    <xf numFmtId="178" fontId="35" fillId="0" borderId="0" xfId="47" applyNumberFormat="1" applyFont="1" applyAlignment="1" applyProtection="1">
      <alignment horizontal="center"/>
      <protection locked="0"/>
    </xf>
    <xf numFmtId="178" fontId="35" fillId="0" borderId="14" xfId="47" applyNumberFormat="1" applyFont="1" applyBorder="1" applyAlignment="1" applyProtection="1">
      <alignment horizontal="center"/>
      <protection locked="0"/>
    </xf>
    <xf numFmtId="181" fontId="35" fillId="0" borderId="0" xfId="47" applyNumberFormat="1" applyFont="1" applyAlignment="1" applyProtection="1">
      <alignment horizontal="center"/>
      <protection locked="0"/>
    </xf>
    <xf numFmtId="181" fontId="35" fillId="0" borderId="14" xfId="47" applyNumberFormat="1" applyFont="1" applyBorder="1" applyAlignment="1" applyProtection="1">
      <alignment horizontal="center"/>
      <protection locked="0"/>
    </xf>
    <xf numFmtId="184" fontId="35" fillId="0" borderId="11" xfId="47" applyNumberFormat="1" applyFont="1" applyBorder="1" applyAlignment="1" applyProtection="1">
      <alignment horizontal="center"/>
      <protection locked="0"/>
    </xf>
    <xf numFmtId="189" fontId="35" fillId="0" borderId="0" xfId="47" applyNumberFormat="1" applyFont="1" applyAlignment="1" applyProtection="1">
      <alignment horizontal="center"/>
      <protection locked="0"/>
    </xf>
    <xf numFmtId="0" fontId="35" fillId="0" borderId="0" xfId="0" applyFont="1" applyAlignment="1">
      <alignment horizontal="center"/>
    </xf>
    <xf numFmtId="184" fontId="35" fillId="0" borderId="17" xfId="47" applyNumberFormat="1" applyFont="1" applyBorder="1" applyProtection="1">
      <protection locked="0"/>
    </xf>
    <xf numFmtId="0" fontId="37" fillId="0" borderId="0" xfId="0" applyFont="1" applyAlignment="1">
      <alignment horizontal="left" vertical="top"/>
    </xf>
    <xf numFmtId="184" fontId="37" fillId="0" borderId="0" xfId="0" applyNumberFormat="1" applyFont="1" applyAlignment="1">
      <alignment horizontal="left" vertical="top"/>
    </xf>
    <xf numFmtId="0" fontId="37" fillId="0" borderId="0" xfId="0" applyFont="1" applyAlignment="1">
      <alignment horizontal="center" vertical="top"/>
    </xf>
    <xf numFmtId="186" fontId="35" fillId="0" borderId="11" xfId="0" applyNumberFormat="1" applyFont="1" applyBorder="1" applyAlignment="1">
      <alignment horizontal="center"/>
    </xf>
    <xf numFmtId="185" fontId="37" fillId="0" borderId="38" xfId="0" applyNumberFormat="1" applyFont="1" applyBorder="1" applyAlignment="1">
      <alignment shrinkToFit="1"/>
    </xf>
    <xf numFmtId="0" fontId="35" fillId="0" borderId="28" xfId="42" applyFont="1" applyBorder="1" applyAlignment="1">
      <alignment horizontal="centerContinuous" vertical="center"/>
    </xf>
    <xf numFmtId="2" fontId="35" fillId="0" borderId="0" xfId="47" applyNumberFormat="1" applyFont="1" applyProtection="1">
      <protection locked="0"/>
    </xf>
    <xf numFmtId="0" fontId="37" fillId="0" borderId="14" xfId="48" applyFont="1" applyBorder="1" applyAlignment="1" applyProtection="1">
      <alignment vertical="center"/>
      <protection locked="0"/>
    </xf>
    <xf numFmtId="0" fontId="39" fillId="0" borderId="14" xfId="48" quotePrefix="1" applyFont="1" applyBorder="1" applyAlignment="1" applyProtection="1">
      <alignment horizontal="left" vertical="center"/>
      <protection locked="0"/>
    </xf>
    <xf numFmtId="0" fontId="37" fillId="0" borderId="0" xfId="48" applyFont="1" applyAlignment="1" applyProtection="1">
      <alignment horizontal="center" vertical="center"/>
      <protection locked="0"/>
    </xf>
    <xf numFmtId="0" fontId="40" fillId="0" borderId="0" xfId="48" applyFont="1" applyAlignment="1" applyProtection="1">
      <alignment horizontal="distributed" vertical="center"/>
      <protection locked="0"/>
    </xf>
    <xf numFmtId="0" fontId="37" fillId="0" borderId="0" xfId="48" applyFont="1" applyAlignment="1">
      <alignment horizontal="left" vertical="center"/>
    </xf>
    <xf numFmtId="0" fontId="37" fillId="0" borderId="0" xfId="48" applyFont="1" applyAlignment="1">
      <alignment horizontal="center" vertical="center"/>
    </xf>
    <xf numFmtId="0" fontId="37" fillId="0" borderId="26" xfId="48" applyFont="1" applyBorder="1" applyAlignment="1" applyProtection="1">
      <alignment horizontal="center" vertical="center"/>
      <protection locked="0"/>
    </xf>
    <xf numFmtId="0" fontId="37" fillId="0" borderId="10" xfId="48" applyFont="1" applyBorder="1" applyAlignment="1" applyProtection="1">
      <alignment horizontal="center" vertical="center"/>
      <protection locked="0"/>
    </xf>
    <xf numFmtId="0" fontId="37" fillId="0" borderId="20" xfId="48" applyFont="1" applyBorder="1" applyAlignment="1" applyProtection="1">
      <alignment horizontal="center" vertical="center"/>
      <protection locked="0"/>
    </xf>
    <xf numFmtId="0" fontId="37" fillId="0" borderId="26" xfId="48" quotePrefix="1" applyFont="1" applyBorder="1" applyAlignment="1" applyProtection="1">
      <alignment horizontal="center" vertical="center" shrinkToFit="1"/>
      <protection locked="0"/>
    </xf>
    <xf numFmtId="0" fontId="37" fillId="0" borderId="21" xfId="48" applyFont="1" applyBorder="1" applyAlignment="1" applyProtection="1">
      <alignment horizontal="center" shrinkToFit="1"/>
      <protection locked="0"/>
    </xf>
    <xf numFmtId="0" fontId="37" fillId="0" borderId="21" xfId="48" applyFont="1" applyBorder="1" applyProtection="1">
      <protection locked="0"/>
    </xf>
    <xf numFmtId="184" fontId="37" fillId="0" borderId="21" xfId="48" applyNumberFormat="1" applyFont="1" applyBorder="1" applyProtection="1">
      <protection locked="0"/>
    </xf>
    <xf numFmtId="186" fontId="37" fillId="0" borderId="21" xfId="48" applyNumberFormat="1" applyFont="1" applyBorder="1" applyProtection="1">
      <protection locked="0"/>
    </xf>
    <xf numFmtId="186" fontId="41" fillId="0" borderId="21" xfId="48" applyNumberFormat="1" applyFont="1" applyBorder="1" applyProtection="1">
      <protection locked="0"/>
    </xf>
    <xf numFmtId="0" fontId="37" fillId="0" borderId="17" xfId="48" applyFont="1" applyBorder="1" applyAlignment="1" applyProtection="1">
      <alignment horizontal="center" vertical="center"/>
      <protection locked="0"/>
    </xf>
    <xf numFmtId="0" fontId="37" fillId="0" borderId="21" xfId="48" applyFont="1" applyBorder="1" applyAlignment="1" applyProtection="1">
      <alignment horizontal="center" vertical="center" shrinkToFit="1"/>
      <protection locked="0"/>
    </xf>
    <xf numFmtId="0" fontId="37" fillId="0" borderId="15" xfId="48" applyFont="1" applyBorder="1" applyAlignment="1" applyProtection="1">
      <alignment horizontal="center" shrinkToFit="1"/>
      <protection locked="0"/>
    </xf>
    <xf numFmtId="0" fontId="37" fillId="0" borderId="20" xfId="48" quotePrefix="1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/>
      <protection locked="0"/>
    </xf>
    <xf numFmtId="184" fontId="37" fillId="0" borderId="20" xfId="48" applyNumberFormat="1" applyFont="1" applyBorder="1" applyProtection="1">
      <protection locked="0"/>
    </xf>
    <xf numFmtId="186" fontId="37" fillId="0" borderId="20" xfId="48" applyNumberFormat="1" applyFont="1" applyBorder="1" applyProtection="1">
      <protection locked="0"/>
    </xf>
    <xf numFmtId="186" fontId="41" fillId="0" borderId="20" xfId="48" applyNumberFormat="1" applyFont="1" applyBorder="1" applyProtection="1">
      <protection locked="0"/>
    </xf>
    <xf numFmtId="0" fontId="41" fillId="0" borderId="21" xfId="48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shrinkToFit="1"/>
      <protection locked="0"/>
    </xf>
    <xf numFmtId="187" fontId="41" fillId="0" borderId="20" xfId="48" applyNumberFormat="1" applyFont="1" applyBorder="1" applyProtection="1">
      <protection locked="0"/>
    </xf>
    <xf numFmtId="191" fontId="37" fillId="0" borderId="20" xfId="48" applyNumberFormat="1" applyFont="1" applyBorder="1" applyProtection="1">
      <protection locked="0"/>
    </xf>
    <xf numFmtId="0" fontId="37" fillId="0" borderId="18" xfId="48" quotePrefix="1" applyFont="1" applyBorder="1" applyAlignment="1" applyProtection="1">
      <alignment horizontal="center" shrinkToFit="1"/>
      <protection locked="0"/>
    </xf>
    <xf numFmtId="0" fontId="37" fillId="0" borderId="16" xfId="48" quotePrefix="1" applyFont="1" applyBorder="1" applyAlignment="1" applyProtection="1">
      <alignment horizontal="left" shrinkToFit="1"/>
      <protection locked="0"/>
    </xf>
    <xf numFmtId="0" fontId="37" fillId="0" borderId="26" xfId="48" applyFont="1" applyBorder="1" applyAlignment="1" applyProtection="1">
      <alignment horizontal="center" vertical="center" shrinkToFit="1"/>
      <protection locked="0"/>
    </xf>
    <xf numFmtId="0" fontId="37" fillId="0" borderId="17" xfId="48" applyFont="1" applyBorder="1" applyAlignment="1" applyProtection="1">
      <alignment shrinkToFit="1"/>
      <protection locked="0"/>
    </xf>
    <xf numFmtId="0" fontId="37" fillId="0" borderId="18" xfId="48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vertical="center" shrinkToFit="1"/>
      <protection locked="0"/>
    </xf>
    <xf numFmtId="187" fontId="37" fillId="0" borderId="20" xfId="48" applyNumberFormat="1" applyFont="1" applyBorder="1" applyProtection="1">
      <protection locked="0"/>
    </xf>
    <xf numFmtId="186" fontId="37" fillId="0" borderId="21" xfId="48" applyNumberFormat="1" applyFont="1" applyBorder="1" applyAlignment="1" applyProtection="1">
      <alignment shrinkToFit="1"/>
      <protection locked="0"/>
    </xf>
    <xf numFmtId="186" fontId="37" fillId="0" borderId="20" xfId="48" applyNumberFormat="1" applyFont="1" applyBorder="1" applyAlignment="1" applyProtection="1">
      <alignment shrinkToFit="1"/>
      <protection locked="0"/>
    </xf>
    <xf numFmtId="0" fontId="37" fillId="0" borderId="21" xfId="48" applyFont="1" applyBorder="1" applyAlignment="1" applyProtection="1">
      <alignment horizontal="center" vertical="center"/>
      <protection locked="0"/>
    </xf>
    <xf numFmtId="0" fontId="37" fillId="0" borderId="21" xfId="48" quotePrefix="1" applyFont="1" applyBorder="1" applyAlignment="1" applyProtection="1">
      <alignment horizontal="center" vertical="center"/>
      <protection locked="0"/>
    </xf>
    <xf numFmtId="0" fontId="37" fillId="0" borderId="21" xfId="48" quotePrefix="1" applyFont="1" applyBorder="1" applyAlignment="1" applyProtection="1">
      <alignment horizontal="center" vertical="center" shrinkToFit="1"/>
      <protection locked="0"/>
    </xf>
    <xf numFmtId="0" fontId="37" fillId="0" borderId="17" xfId="48" quotePrefix="1" applyFont="1" applyBorder="1" applyAlignment="1" applyProtection="1">
      <alignment horizontal="center" vertical="center"/>
      <protection locked="0"/>
    </xf>
    <xf numFmtId="0" fontId="37" fillId="0" borderId="20" xfId="48" quotePrefix="1" applyFont="1" applyBorder="1" applyAlignment="1" applyProtection="1">
      <alignment horizontal="center" vertical="center" shrinkToFit="1"/>
      <protection locked="0"/>
    </xf>
    <xf numFmtId="0" fontId="37" fillId="0" borderId="26" xfId="48" quotePrefix="1" applyFont="1" applyBorder="1" applyAlignment="1" applyProtection="1">
      <alignment horizontal="center" vertical="top" shrinkToFit="1"/>
      <protection locked="0"/>
    </xf>
    <xf numFmtId="0" fontId="37" fillId="0" borderId="20" xfId="48" quotePrefix="1" applyFont="1" applyBorder="1" applyAlignment="1" applyProtection="1">
      <alignment horizontal="center" vertical="top" shrinkToFit="1"/>
      <protection locked="0"/>
    </xf>
    <xf numFmtId="0" fontId="37" fillId="0" borderId="21" xfId="48" quotePrefix="1" applyFont="1" applyBorder="1" applyAlignment="1" applyProtection="1">
      <alignment horizontal="left" vertical="center"/>
      <protection locked="0"/>
    </xf>
    <xf numFmtId="0" fontId="37" fillId="0" borderId="17" xfId="48" applyFont="1" applyBorder="1" applyAlignment="1" applyProtection="1">
      <alignment vertical="center"/>
      <protection locked="0"/>
    </xf>
    <xf numFmtId="0" fontId="37" fillId="0" borderId="20" xfId="48" applyFont="1" applyBorder="1" applyAlignment="1" applyProtection="1">
      <alignment vertical="center"/>
      <protection locked="0"/>
    </xf>
    <xf numFmtId="0" fontId="37" fillId="0" borderId="26" xfId="48" quotePrefix="1" applyFont="1" applyBorder="1" applyAlignment="1" applyProtection="1">
      <alignment horizontal="left" vertical="center"/>
      <protection locked="0"/>
    </xf>
    <xf numFmtId="0" fontId="37" fillId="0" borderId="18" xfId="48" quotePrefix="1" applyFont="1" applyBorder="1" applyAlignment="1" applyProtection="1">
      <alignment horizontal="center"/>
      <protection locked="0"/>
    </xf>
    <xf numFmtId="0" fontId="37" fillId="0" borderId="21" xfId="48" applyFont="1" applyBorder="1" applyAlignment="1" applyProtection="1">
      <alignment vertical="center"/>
      <protection locked="0"/>
    </xf>
    <xf numFmtId="0" fontId="37" fillId="0" borderId="20" xfId="48" quotePrefix="1" applyFont="1" applyBorder="1" applyAlignment="1" applyProtection="1">
      <alignment horizontal="left" vertical="center"/>
      <protection locked="0"/>
    </xf>
    <xf numFmtId="0" fontId="37" fillId="0" borderId="15" xfId="48" applyFont="1" applyBorder="1" applyAlignment="1" applyProtection="1">
      <alignment horizontal="center"/>
      <protection locked="0"/>
    </xf>
    <xf numFmtId="0" fontId="37" fillId="0" borderId="0" xfId="48" applyFont="1" applyAlignment="1" applyProtection="1">
      <alignment vertical="center"/>
      <protection locked="0"/>
    </xf>
    <xf numFmtId="0" fontId="37" fillId="0" borderId="26" xfId="48" applyFont="1" applyBorder="1" applyAlignment="1" applyProtection="1">
      <alignment vertical="center"/>
      <protection locked="0"/>
    </xf>
    <xf numFmtId="0" fontId="38" fillId="0" borderId="0" xfId="42" quotePrefix="1" applyFont="1" applyAlignment="1">
      <alignment horizontal="left" vertical="center"/>
    </xf>
    <xf numFmtId="0" fontId="35" fillId="0" borderId="14" xfId="42" applyFont="1" applyBorder="1" applyAlignment="1">
      <alignment vertical="center"/>
    </xf>
    <xf numFmtId="0" fontId="35" fillId="0" borderId="14" xfId="42" quotePrefix="1" applyFont="1" applyBorder="1" applyAlignment="1">
      <alignment horizontal="right" vertical="center"/>
    </xf>
    <xf numFmtId="0" fontId="35" fillId="0" borderId="14" xfId="42" quotePrefix="1" applyFont="1" applyBorder="1" applyAlignment="1">
      <alignment horizontal="left" vertical="center"/>
    </xf>
    <xf numFmtId="0" fontId="35" fillId="0" borderId="0" xfId="42" applyFont="1" applyAlignment="1">
      <alignment vertical="center"/>
    </xf>
    <xf numFmtId="0" fontId="35" fillId="0" borderId="13" xfId="42" quotePrefix="1" applyFont="1" applyBorder="1" applyAlignment="1">
      <alignment horizontal="center" vertical="center"/>
    </xf>
    <xf numFmtId="0" fontId="35" fillId="0" borderId="28" xfId="42" applyFont="1" applyBorder="1" applyAlignment="1">
      <alignment horizontal="center" vertical="center"/>
    </xf>
    <xf numFmtId="0" fontId="35" fillId="0" borderId="19" xfId="42" applyFont="1" applyBorder="1" applyAlignment="1">
      <alignment horizontal="centerContinuous" vertical="center"/>
    </xf>
    <xf numFmtId="0" fontId="35" fillId="0" borderId="36" xfId="42" applyFont="1" applyBorder="1" applyAlignment="1">
      <alignment horizontal="centerContinuous" vertical="center"/>
    </xf>
    <xf numFmtId="0" fontId="35" fillId="0" borderId="26" xfId="42" quotePrefix="1" applyFont="1" applyBorder="1" applyAlignment="1">
      <alignment horizontal="center" vertical="center" shrinkToFit="1"/>
    </xf>
    <xf numFmtId="0" fontId="35" fillId="0" borderId="26" xfId="44" quotePrefix="1" applyFont="1" applyBorder="1" applyAlignment="1">
      <alignment shrinkToFit="1"/>
    </xf>
    <xf numFmtId="0" fontId="35" fillId="0" borderId="11" xfId="44" quotePrefix="1" applyFont="1" applyBorder="1" applyAlignment="1">
      <alignment horizontal="center" shrinkToFit="1"/>
    </xf>
    <xf numFmtId="0" fontId="35" fillId="0" borderId="10" xfId="44" quotePrefix="1" applyFont="1" applyBorder="1" applyAlignment="1">
      <alignment horizontal="left"/>
    </xf>
    <xf numFmtId="0" fontId="35" fillId="0" borderId="11" xfId="44" quotePrefix="1" applyFont="1" applyBorder="1" applyAlignment="1">
      <alignment horizontal="right"/>
    </xf>
    <xf numFmtId="0" fontId="35" fillId="0" borderId="11" xfId="44" applyFont="1" applyBorder="1"/>
    <xf numFmtId="0" fontId="35" fillId="0" borderId="12" xfId="44" applyFont="1" applyBorder="1"/>
    <xf numFmtId="0" fontId="35" fillId="0" borderId="11" xfId="42" applyFont="1" applyBorder="1" applyAlignment="1">
      <alignment vertical="center"/>
    </xf>
    <xf numFmtId="2" fontId="35" fillId="0" borderId="10" xfId="44" applyNumberFormat="1" applyFont="1" applyBorder="1"/>
    <xf numFmtId="0" fontId="35" fillId="0" borderId="12" xfId="44" applyFont="1" applyBorder="1" applyAlignment="1">
      <alignment horizontal="left"/>
    </xf>
    <xf numFmtId="0" fontId="35" fillId="0" borderId="21" xfId="42" quotePrefix="1" applyFont="1" applyBorder="1" applyAlignment="1">
      <alignment horizontal="center" vertical="center" shrinkToFit="1"/>
    </xf>
    <xf numFmtId="0" fontId="35" fillId="0" borderId="20" xfId="44" quotePrefix="1" applyFont="1" applyBorder="1" applyAlignment="1">
      <alignment horizontal="center" shrinkToFit="1"/>
    </xf>
    <xf numFmtId="0" fontId="35" fillId="0" borderId="14" xfId="44" quotePrefix="1" applyFont="1" applyBorder="1" applyAlignment="1">
      <alignment horizontal="center" shrinkToFit="1"/>
    </xf>
    <xf numFmtId="0" fontId="35" fillId="0" borderId="16" xfId="44" quotePrefix="1" applyFont="1" applyBorder="1" applyAlignment="1">
      <alignment horizontal="left"/>
    </xf>
    <xf numFmtId="0" fontId="35" fillId="0" borderId="14" xfId="44" applyFont="1" applyBorder="1"/>
    <xf numFmtId="0" fontId="35" fillId="0" borderId="15" xfId="42" applyFont="1" applyBorder="1" applyAlignment="1">
      <alignment horizontal="center" vertical="center"/>
    </xf>
    <xf numFmtId="180" fontId="35" fillId="0" borderId="14" xfId="42" applyNumberFormat="1" applyFont="1" applyBorder="1" applyAlignment="1">
      <alignment vertical="center"/>
    </xf>
    <xf numFmtId="183" fontId="35" fillId="0" borderId="16" xfId="42" applyNumberFormat="1" applyFont="1" applyBorder="1" applyAlignment="1">
      <alignment horizontal="right" vertical="center" wrapText="1"/>
    </xf>
    <xf numFmtId="0" fontId="35" fillId="0" borderId="15" xfId="44" quotePrefix="1" applyFont="1" applyBorder="1" applyAlignment="1">
      <alignment horizontal="left"/>
    </xf>
    <xf numFmtId="0" fontId="35" fillId="0" borderId="21" xfId="44" quotePrefix="1" applyFont="1" applyBorder="1" applyAlignment="1">
      <alignment horizontal="center" shrinkToFit="1"/>
    </xf>
    <xf numFmtId="0" fontId="35" fillId="0" borderId="0" xfId="44" quotePrefix="1" applyFont="1" applyAlignment="1">
      <alignment horizontal="center" shrinkToFit="1"/>
    </xf>
    <xf numFmtId="0" fontId="35" fillId="0" borderId="17" xfId="44" quotePrefix="1" applyFont="1" applyBorder="1" applyAlignment="1">
      <alignment horizontal="left"/>
    </xf>
    <xf numFmtId="0" fontId="35" fillId="0" borderId="0" xfId="42" quotePrefix="1" applyFont="1" applyAlignment="1">
      <alignment horizontal="left" vertical="center"/>
    </xf>
    <xf numFmtId="0" fontId="35" fillId="0" borderId="0" xfId="44" applyFont="1"/>
    <xf numFmtId="0" fontId="35" fillId="0" borderId="18" xfId="44" applyFont="1" applyBorder="1"/>
    <xf numFmtId="180" fontId="35" fillId="0" borderId="0" xfId="42" applyNumberFormat="1" applyFont="1" applyAlignment="1">
      <alignment vertical="center"/>
    </xf>
    <xf numFmtId="182" fontId="35" fillId="0" borderId="17" xfId="42" applyNumberFormat="1" applyFont="1" applyBorder="1" applyAlignment="1">
      <alignment horizontal="right" vertical="center" wrapText="1"/>
    </xf>
    <xf numFmtId="0" fontId="35" fillId="0" borderId="18" xfId="44" quotePrefix="1" applyFont="1" applyBorder="1" applyAlignment="1">
      <alignment horizontal="left"/>
    </xf>
    <xf numFmtId="0" fontId="35" fillId="0" borderId="18" xfId="42" applyFont="1" applyBorder="1" applyAlignment="1">
      <alignment horizontal="center" vertical="center"/>
    </xf>
    <xf numFmtId="0" fontId="35" fillId="0" borderId="21" xfId="42" applyFont="1" applyBorder="1" applyAlignment="1">
      <alignment horizontal="center" vertical="center" shrinkToFit="1"/>
    </xf>
    <xf numFmtId="0" fontId="35" fillId="0" borderId="11" xfId="42" quotePrefix="1" applyFont="1" applyBorder="1" applyAlignment="1">
      <alignment horizontal="center" vertical="center" shrinkToFit="1"/>
    </xf>
    <xf numFmtId="0" fontId="35" fillId="0" borderId="10" xfId="42" applyFont="1" applyBorder="1" applyAlignment="1">
      <alignment horizontal="center" vertical="center"/>
    </xf>
    <xf numFmtId="0" fontId="35" fillId="0" borderId="11" xfId="42" applyFont="1" applyBorder="1" applyAlignment="1">
      <alignment horizontal="left" vertical="center"/>
    </xf>
    <xf numFmtId="0" fontId="35" fillId="0" borderId="12" xfId="42" applyFont="1" applyBorder="1" applyAlignment="1">
      <alignment horizontal="center" vertical="center"/>
    </xf>
    <xf numFmtId="2" fontId="35" fillId="0" borderId="11" xfId="42" applyNumberFormat="1" applyFont="1" applyBorder="1" applyAlignment="1">
      <alignment vertical="center"/>
    </xf>
    <xf numFmtId="182" fontId="35" fillId="0" borderId="10" xfId="42" applyNumberFormat="1" applyFont="1" applyBorder="1" applyAlignment="1">
      <alignment horizontal="right" vertical="center" wrapText="1"/>
    </xf>
    <xf numFmtId="0" fontId="35" fillId="0" borderId="12" xfId="42" applyFont="1" applyBorder="1" applyAlignment="1">
      <alignment horizontal="left" vertical="center"/>
    </xf>
    <xf numFmtId="0" fontId="35" fillId="0" borderId="21" xfId="42" applyFont="1" applyBorder="1" applyAlignment="1">
      <alignment horizontal="left" vertical="center" shrinkToFit="1"/>
    </xf>
    <xf numFmtId="56" fontId="35" fillId="0" borderId="14" xfId="42" quotePrefix="1" applyNumberFormat="1" applyFont="1" applyBorder="1" applyAlignment="1">
      <alignment horizontal="center" vertical="center" shrinkToFit="1"/>
    </xf>
    <xf numFmtId="0" fontId="35" fillId="0" borderId="16" xfId="42" applyFont="1" applyBorder="1" applyAlignment="1">
      <alignment horizontal="left" vertical="center"/>
    </xf>
    <xf numFmtId="0" fontId="35" fillId="0" borderId="14" xfId="42" applyFont="1" applyBorder="1"/>
    <xf numFmtId="182" fontId="35" fillId="0" borderId="16" xfId="42" applyNumberFormat="1" applyFont="1" applyBorder="1" applyAlignment="1">
      <alignment horizontal="right" vertical="center" wrapText="1"/>
    </xf>
    <xf numFmtId="0" fontId="35" fillId="0" borderId="0" xfId="42" quotePrefix="1" applyFont="1" applyAlignment="1">
      <alignment horizontal="center" vertical="center" shrinkToFit="1"/>
    </xf>
    <xf numFmtId="0" fontId="35" fillId="0" borderId="17" xfId="42" applyFont="1" applyBorder="1" applyAlignment="1">
      <alignment horizontal="center" vertical="center"/>
    </xf>
    <xf numFmtId="0" fontId="35" fillId="0" borderId="0" xfId="42" applyFont="1" applyAlignment="1">
      <alignment horizontal="left" vertical="center"/>
    </xf>
    <xf numFmtId="2" fontId="35" fillId="0" borderId="0" xfId="42" applyNumberFormat="1" applyFont="1" applyAlignment="1">
      <alignment vertical="center"/>
    </xf>
    <xf numFmtId="0" fontId="35" fillId="0" borderId="18" xfId="42" applyFont="1" applyBorder="1" applyAlignment="1">
      <alignment horizontal="left" vertical="center"/>
    </xf>
    <xf numFmtId="56" fontId="35" fillId="0" borderId="0" xfId="42" quotePrefix="1" applyNumberFormat="1" applyFont="1" applyAlignment="1">
      <alignment horizontal="center" vertical="center" shrinkToFit="1"/>
    </xf>
    <xf numFmtId="0" fontId="35" fillId="0" borderId="17" xfId="42" applyFont="1" applyBorder="1" applyAlignment="1">
      <alignment horizontal="left" vertical="center"/>
    </xf>
    <xf numFmtId="0" fontId="35" fillId="0" borderId="0" xfId="42" applyFont="1"/>
    <xf numFmtId="0" fontId="35" fillId="0" borderId="26" xfId="42" applyFont="1" applyBorder="1" applyAlignment="1">
      <alignment horizontal="center" vertical="center" shrinkToFit="1"/>
    </xf>
    <xf numFmtId="177" fontId="35" fillId="0" borderId="10" xfId="42" applyNumberFormat="1" applyFont="1" applyBorder="1" applyAlignment="1">
      <alignment horizontal="right" vertical="center" wrapText="1"/>
    </xf>
    <xf numFmtId="0" fontId="35" fillId="0" borderId="20" xfId="42" quotePrefix="1" applyFont="1" applyBorder="1" applyAlignment="1">
      <alignment horizontal="center" vertical="center" shrinkToFit="1"/>
    </xf>
    <xf numFmtId="0" fontId="35" fillId="0" borderId="14" xfId="42" quotePrefix="1" applyFont="1" applyBorder="1" applyAlignment="1">
      <alignment horizontal="center" vertical="center" shrinkToFit="1"/>
    </xf>
    <xf numFmtId="0" fontId="35" fillId="0" borderId="14" xfId="42" quotePrefix="1" applyFont="1" applyBorder="1" applyAlignment="1">
      <alignment horizontal="center" vertical="center"/>
    </xf>
    <xf numFmtId="0" fontId="35" fillId="0" borderId="14" xfId="42" applyFont="1" applyBorder="1" applyAlignment="1">
      <alignment horizontal="center"/>
    </xf>
    <xf numFmtId="2" fontId="35" fillId="0" borderId="14" xfId="42" applyNumberFormat="1" applyFont="1" applyBorder="1" applyAlignment="1">
      <alignment vertical="center"/>
    </xf>
    <xf numFmtId="0" fontId="35" fillId="0" borderId="11" xfId="42" quotePrefix="1" applyFont="1" applyBorder="1" applyAlignment="1">
      <alignment horizontal="left" vertical="center" shrinkToFit="1"/>
    </xf>
    <xf numFmtId="0" fontId="35" fillId="0" borderId="11" xfId="42" quotePrefix="1" applyFont="1" applyBorder="1" applyAlignment="1">
      <alignment horizontal="left" vertical="center"/>
    </xf>
    <xf numFmtId="181" fontId="35" fillId="0" borderId="11" xfId="42" applyNumberFormat="1" applyFont="1" applyBorder="1" applyAlignment="1">
      <alignment vertical="center"/>
    </xf>
    <xf numFmtId="181" fontId="35" fillId="0" borderId="10" xfId="42" applyNumberFormat="1" applyFont="1" applyBorder="1" applyAlignment="1">
      <alignment horizontal="right" vertical="center" wrapText="1"/>
    </xf>
    <xf numFmtId="0" fontId="35" fillId="0" borderId="14" xfId="42" applyFont="1" applyBorder="1" applyAlignment="1">
      <alignment horizontal="center" vertical="center" shrinkToFit="1"/>
    </xf>
    <xf numFmtId="0" fontId="35" fillId="0" borderId="16" xfId="42" applyFont="1" applyBorder="1" applyAlignment="1">
      <alignment horizontal="center" vertical="center"/>
    </xf>
    <xf numFmtId="0" fontId="35" fillId="0" borderId="14" xfId="42" applyFont="1" applyBorder="1" applyAlignment="1">
      <alignment horizontal="left" vertical="center"/>
    </xf>
    <xf numFmtId="190" fontId="35" fillId="0" borderId="14" xfId="33" applyNumberFormat="1" applyFont="1" applyFill="1" applyBorder="1" applyAlignment="1">
      <alignment vertical="center"/>
    </xf>
    <xf numFmtId="0" fontId="35" fillId="0" borderId="21" xfId="43" applyFont="1" applyBorder="1" applyAlignment="1">
      <alignment horizontal="center" shrinkToFit="1"/>
    </xf>
    <xf numFmtId="0" fontId="35" fillId="0" borderId="11" xfId="42" applyFont="1" applyBorder="1" applyAlignment="1">
      <alignment horizontal="center" vertical="center" shrinkToFit="1"/>
    </xf>
    <xf numFmtId="0" fontId="35" fillId="0" borderId="10" xfId="42" applyFont="1" applyBorder="1" applyAlignment="1">
      <alignment vertical="center"/>
    </xf>
    <xf numFmtId="0" fontId="35" fillId="0" borderId="21" xfId="43" applyFont="1" applyBorder="1" applyAlignment="1">
      <alignment shrinkToFit="1"/>
    </xf>
    <xf numFmtId="0" fontId="35" fillId="0" borderId="14" xfId="42" quotePrefix="1" applyFont="1" applyBorder="1" applyAlignment="1">
      <alignment horizontal="center" shrinkToFit="1"/>
    </xf>
    <xf numFmtId="0" fontId="35" fillId="0" borderId="16" xfId="42" quotePrefix="1" applyFont="1" applyBorder="1" applyAlignment="1">
      <alignment horizontal="left" vertical="center"/>
    </xf>
    <xf numFmtId="1" fontId="35" fillId="0" borderId="14" xfId="42" applyNumberFormat="1" applyFont="1" applyBorder="1" applyAlignment="1">
      <alignment vertical="center"/>
    </xf>
    <xf numFmtId="0" fontId="35" fillId="0" borderId="15" xfId="42" applyFont="1" applyBorder="1" applyAlignment="1">
      <alignment horizontal="left" vertical="center"/>
    </xf>
    <xf numFmtId="0" fontId="35" fillId="0" borderId="14" xfId="44" quotePrefix="1" applyFont="1" applyBorder="1" applyAlignment="1">
      <alignment horizontal="right"/>
    </xf>
    <xf numFmtId="2" fontId="35" fillId="0" borderId="16" xfId="44" applyNumberFormat="1" applyFont="1" applyBorder="1"/>
    <xf numFmtId="0" fontId="35" fillId="0" borderId="15" xfId="44" applyFont="1" applyBorder="1" applyAlignment="1">
      <alignment horizontal="left"/>
    </xf>
    <xf numFmtId="0" fontId="35" fillId="0" borderId="0" xfId="42" quotePrefix="1" applyFont="1" applyAlignment="1">
      <alignment horizontal="center" shrinkToFit="1"/>
    </xf>
    <xf numFmtId="0" fontId="35" fillId="0" borderId="17" xfId="42" quotePrefix="1" applyFont="1" applyBorder="1" applyAlignment="1">
      <alignment horizontal="left" vertical="center"/>
    </xf>
    <xf numFmtId="0" fontId="35" fillId="0" borderId="0" xfId="42" quotePrefix="1" applyFont="1" applyAlignment="1">
      <alignment horizontal="right" vertical="center"/>
    </xf>
    <xf numFmtId="183" fontId="35" fillId="0" borderId="0" xfId="42" applyNumberFormat="1" applyFont="1" applyAlignment="1">
      <alignment vertical="center"/>
    </xf>
    <xf numFmtId="183" fontId="35" fillId="0" borderId="17" xfId="42" applyNumberFormat="1" applyFont="1" applyBorder="1" applyAlignment="1">
      <alignment horizontal="right" vertical="center" wrapText="1"/>
    </xf>
    <xf numFmtId="0" fontId="35" fillId="0" borderId="20" xfId="43" applyFont="1" applyBorder="1" applyAlignment="1">
      <alignment horizontal="center" shrinkToFit="1"/>
    </xf>
    <xf numFmtId="0" fontId="35" fillId="0" borderId="26" xfId="42" applyFont="1" applyBorder="1" applyAlignment="1">
      <alignment horizontal="left" vertical="center" shrinkToFit="1"/>
    </xf>
    <xf numFmtId="0" fontId="35" fillId="0" borderId="20" xfId="42" applyFont="1" applyBorder="1" applyAlignment="1">
      <alignment horizontal="center" vertical="center" shrinkToFit="1"/>
    </xf>
    <xf numFmtId="0" fontId="35" fillId="0" borderId="20" xfId="44" quotePrefix="1" applyFont="1" applyBorder="1" applyAlignment="1">
      <alignment shrinkToFit="1"/>
    </xf>
    <xf numFmtId="0" fontId="35" fillId="0" borderId="15" xfId="44" applyFont="1" applyBorder="1"/>
    <xf numFmtId="1" fontId="35" fillId="0" borderId="16" xfId="44" applyNumberFormat="1" applyFont="1" applyBorder="1"/>
    <xf numFmtId="0" fontId="35" fillId="0" borderId="21" xfId="44" quotePrefix="1" applyFont="1" applyBorder="1" applyAlignment="1">
      <alignment shrinkToFit="1"/>
    </xf>
    <xf numFmtId="0" fontId="35" fillId="0" borderId="0" xfId="42" applyFont="1" applyAlignment="1">
      <alignment horizontal="center" vertical="center"/>
    </xf>
    <xf numFmtId="0" fontId="44" fillId="0" borderId="0" xfId="49" applyFont="1" applyAlignment="1">
      <alignment horizontal="center" vertical="center"/>
    </xf>
    <xf numFmtId="0" fontId="1" fillId="0" borderId="0" xfId="49" applyAlignment="1">
      <alignment horizontal="right"/>
    </xf>
    <xf numFmtId="0" fontId="1" fillId="0" borderId="0" xfId="49" applyAlignment="1">
      <alignment vertical="center"/>
    </xf>
    <xf numFmtId="0" fontId="1" fillId="26" borderId="43" xfId="49" applyFill="1" applyBorder="1" applyAlignment="1">
      <alignment horizontal="center" vertical="center"/>
    </xf>
    <xf numFmtId="0" fontId="1" fillId="26" borderId="35" xfId="49" applyFill="1" applyBorder="1" applyAlignment="1">
      <alignment horizontal="center" vertical="center"/>
    </xf>
    <xf numFmtId="0" fontId="1" fillId="26" borderId="29" xfId="49" applyFill="1" applyBorder="1" applyAlignment="1">
      <alignment horizontal="center" vertical="center"/>
    </xf>
    <xf numFmtId="0" fontId="1" fillId="26" borderId="34" xfId="49" applyFill="1" applyBorder="1" applyAlignment="1">
      <alignment horizontal="center" vertical="center"/>
    </xf>
    <xf numFmtId="0" fontId="1" fillId="0" borderId="44" xfId="49" applyBorder="1" applyAlignment="1">
      <alignment vertical="center" shrinkToFit="1"/>
    </xf>
    <xf numFmtId="0" fontId="1" fillId="0" borderId="45" xfId="49" applyBorder="1" applyAlignment="1">
      <alignment horizontal="center" vertical="center"/>
    </xf>
    <xf numFmtId="0" fontId="1" fillId="0" borderId="46" xfId="49" applyBorder="1" applyAlignment="1">
      <alignment horizontal="center" vertical="center"/>
    </xf>
    <xf numFmtId="0" fontId="1" fillId="0" borderId="47" xfId="49" applyBorder="1" applyAlignment="1">
      <alignment horizontal="left" vertical="center"/>
    </xf>
    <xf numFmtId="0" fontId="1" fillId="0" borderId="48" xfId="49" applyBorder="1" applyAlignment="1">
      <alignment horizontal="center" vertical="center"/>
    </xf>
    <xf numFmtId="0" fontId="1" fillId="0" borderId="49" xfId="49" applyBorder="1" applyAlignment="1">
      <alignment horizontal="center" vertical="center"/>
    </xf>
    <xf numFmtId="0" fontId="1" fillId="0" borderId="50" xfId="49" applyBorder="1" applyAlignment="1">
      <alignment vertical="center" shrinkToFit="1"/>
    </xf>
    <xf numFmtId="0" fontId="1" fillId="0" borderId="33" xfId="49" applyBorder="1" applyAlignment="1">
      <alignment vertical="center"/>
    </xf>
    <xf numFmtId="0" fontId="1" fillId="0" borderId="31" xfId="49" applyBorder="1" applyAlignment="1">
      <alignment horizontal="center" vertical="center"/>
    </xf>
    <xf numFmtId="0" fontId="1" fillId="0" borderId="51" xfId="49" applyBorder="1" applyAlignment="1">
      <alignment vertical="center"/>
    </xf>
    <xf numFmtId="0" fontId="1" fillId="0" borderId="30" xfId="49" applyBorder="1" applyAlignment="1">
      <alignment horizontal="center" vertical="center"/>
    </xf>
    <xf numFmtId="0" fontId="1" fillId="0" borderId="30" xfId="49" applyBorder="1" applyAlignment="1">
      <alignment vertical="center"/>
    </xf>
    <xf numFmtId="0" fontId="1" fillId="0" borderId="32" xfId="49" applyBorder="1" applyAlignment="1">
      <alignment horizontal="center" vertical="center"/>
    </xf>
    <xf numFmtId="0" fontId="0" fillId="0" borderId="33" xfId="49" applyFont="1" applyBorder="1" applyAlignment="1">
      <alignment vertical="center"/>
    </xf>
    <xf numFmtId="2" fontId="1" fillId="0" borderId="51" xfId="49" applyNumberFormat="1" applyBorder="1" applyAlignment="1">
      <alignment vertical="center"/>
    </xf>
    <xf numFmtId="0" fontId="0" fillId="0" borderId="32" xfId="49" applyFont="1" applyBorder="1" applyAlignment="1">
      <alignment horizontal="center" vertical="center"/>
    </xf>
    <xf numFmtId="0" fontId="1" fillId="0" borderId="33" xfId="49" applyBorder="1" applyAlignment="1">
      <alignment horizontal="left" vertical="center"/>
    </xf>
    <xf numFmtId="179" fontId="0" fillId="0" borderId="51" xfId="50" applyNumberFormat="1" applyFont="1" applyFill="1" applyBorder="1" applyAlignment="1">
      <alignment vertical="center"/>
    </xf>
    <xf numFmtId="179" fontId="1" fillId="0" borderId="51" xfId="49" applyNumberFormat="1" applyBorder="1" applyAlignment="1">
      <alignment vertical="center"/>
    </xf>
    <xf numFmtId="0" fontId="1" fillId="0" borderId="32" xfId="49" applyBorder="1" applyAlignment="1">
      <alignment horizontal="center" vertical="center" wrapText="1"/>
    </xf>
    <xf numFmtId="0" fontId="0" fillId="0" borderId="51" xfId="50" applyNumberFormat="1" applyFont="1" applyFill="1" applyBorder="1" applyAlignment="1">
      <alignment vertical="center"/>
    </xf>
    <xf numFmtId="0" fontId="1" fillId="0" borderId="33" xfId="49" applyBorder="1" applyAlignment="1">
      <alignment horizontal="center" vertical="center"/>
    </xf>
    <xf numFmtId="0" fontId="1" fillId="0" borderId="52" xfId="49" applyBorder="1" applyAlignment="1">
      <alignment vertical="center" shrinkToFit="1"/>
    </xf>
    <xf numFmtId="0" fontId="1" fillId="0" borderId="53" xfId="49" applyBorder="1" applyAlignment="1">
      <alignment vertical="center"/>
    </xf>
    <xf numFmtId="0" fontId="1" fillId="0" borderId="54" xfId="49" applyBorder="1" applyAlignment="1">
      <alignment horizontal="center" vertical="center"/>
    </xf>
    <xf numFmtId="0" fontId="1" fillId="0" borderId="55" xfId="49" applyBorder="1" applyAlignment="1">
      <alignment vertical="center"/>
    </xf>
    <xf numFmtId="0" fontId="1" fillId="0" borderId="56" xfId="49" applyBorder="1" applyAlignment="1">
      <alignment horizontal="center" vertical="center" shrinkToFit="1"/>
    </xf>
    <xf numFmtId="0" fontId="1" fillId="0" borderId="56" xfId="49" applyBorder="1" applyAlignment="1">
      <alignment vertical="center"/>
    </xf>
    <xf numFmtId="0" fontId="1" fillId="0" borderId="57" xfId="49" applyBorder="1" applyAlignment="1">
      <alignment horizontal="center" vertical="center"/>
    </xf>
    <xf numFmtId="0" fontId="45" fillId="0" borderId="0" xfId="49" applyFont="1" applyAlignment="1">
      <alignment horizontal="left" vertical="center"/>
    </xf>
    <xf numFmtId="0" fontId="45" fillId="0" borderId="0" xfId="49" applyFont="1" applyAlignment="1">
      <alignment horizontal="center" vertical="center"/>
    </xf>
    <xf numFmtId="0" fontId="45" fillId="0" borderId="0" xfId="49" applyFont="1" applyAlignment="1">
      <alignment vertical="center"/>
    </xf>
    <xf numFmtId="0" fontId="46" fillId="0" borderId="0" xfId="49" applyFont="1" applyAlignment="1">
      <alignment vertical="center"/>
    </xf>
    <xf numFmtId="0" fontId="37" fillId="0" borderId="26" xfId="48" quotePrefix="1" applyFont="1" applyBorder="1" applyAlignment="1" applyProtection="1">
      <alignment horizontal="center"/>
      <protection locked="0"/>
    </xf>
    <xf numFmtId="0" fontId="37" fillId="0" borderId="20" xfId="48" quotePrefix="1" applyFont="1" applyBorder="1" applyAlignment="1" applyProtection="1">
      <alignment horizontal="center"/>
      <protection locked="0"/>
    </xf>
    <xf numFmtId="0" fontId="37" fillId="0" borderId="10" xfId="48" quotePrefix="1" applyFont="1" applyBorder="1" applyAlignment="1" applyProtection="1">
      <alignment horizontal="left" wrapText="1"/>
      <protection locked="0"/>
    </xf>
    <xf numFmtId="0" fontId="37" fillId="0" borderId="12" xfId="48" applyFont="1" applyBorder="1" applyAlignment="1" applyProtection="1">
      <alignment horizontal="left"/>
      <protection locked="0"/>
    </xf>
    <xf numFmtId="0" fontId="37" fillId="0" borderId="16" xfId="48" applyFont="1" applyBorder="1" applyAlignment="1" applyProtection="1">
      <alignment horizontal="left"/>
      <protection locked="0"/>
    </xf>
    <xf numFmtId="0" fontId="37" fillId="0" borderId="15" xfId="48" applyFont="1" applyBorder="1" applyAlignment="1" applyProtection="1">
      <alignment horizontal="left"/>
      <protection locked="0"/>
    </xf>
    <xf numFmtId="0" fontId="37" fillId="0" borderId="10" xfId="48" quotePrefix="1" applyFont="1" applyBorder="1" applyAlignment="1" applyProtection="1">
      <alignment horizontal="center" shrinkToFit="1"/>
      <protection locked="0"/>
    </xf>
    <xf numFmtId="0" fontId="37" fillId="0" borderId="12" xfId="48" quotePrefix="1" applyFont="1" applyBorder="1" applyAlignment="1" applyProtection="1">
      <alignment horizontal="center" shrinkToFit="1"/>
      <protection locked="0"/>
    </xf>
    <xf numFmtId="0" fontId="37" fillId="0" borderId="17" xfId="48" quotePrefix="1" applyFont="1" applyBorder="1" applyAlignment="1" applyProtection="1">
      <alignment horizontal="center" shrinkToFit="1"/>
      <protection locked="0"/>
    </xf>
    <xf numFmtId="0" fontId="37" fillId="0" borderId="18" xfId="48" quotePrefix="1" applyFont="1" applyBorder="1" applyAlignment="1" applyProtection="1">
      <alignment horizontal="center" shrinkToFit="1"/>
      <protection locked="0"/>
    </xf>
    <xf numFmtId="0" fontId="37" fillId="0" borderId="10" xfId="48" quotePrefix="1" applyFont="1" applyBorder="1" applyAlignment="1" applyProtection="1">
      <alignment horizontal="left" shrinkToFit="1"/>
      <protection locked="0"/>
    </xf>
    <xf numFmtId="0" fontId="37" fillId="0" borderId="12" xfId="48" applyFont="1" applyBorder="1" applyAlignment="1" applyProtection="1">
      <alignment horizontal="left" shrinkToFit="1"/>
      <protection locked="0"/>
    </xf>
    <xf numFmtId="0" fontId="37" fillId="0" borderId="16" xfId="48" applyFont="1" applyBorder="1" applyAlignment="1" applyProtection="1">
      <alignment horizontal="left" shrinkToFit="1"/>
      <protection locked="0"/>
    </xf>
    <xf numFmtId="0" fontId="37" fillId="0" borderId="15" xfId="48" applyFont="1" applyBorder="1" applyAlignment="1" applyProtection="1">
      <alignment horizontal="left" shrinkToFit="1"/>
      <protection locked="0"/>
    </xf>
    <xf numFmtId="0" fontId="37" fillId="0" borderId="12" xfId="48" quotePrefix="1" applyFont="1" applyBorder="1" applyAlignment="1" applyProtection="1">
      <alignment horizontal="left" shrinkToFit="1"/>
      <protection locked="0"/>
    </xf>
    <xf numFmtId="0" fontId="37" fillId="0" borderId="16" xfId="48" quotePrefix="1" applyFont="1" applyBorder="1" applyAlignment="1" applyProtection="1">
      <alignment horizontal="left" shrinkToFit="1"/>
      <protection locked="0"/>
    </xf>
    <xf numFmtId="0" fontId="37" fillId="0" borderId="15" xfId="48" quotePrefix="1" applyFont="1" applyBorder="1" applyAlignment="1" applyProtection="1">
      <alignment horizontal="left" shrinkToFit="1"/>
      <protection locked="0"/>
    </xf>
    <xf numFmtId="0" fontId="37" fillId="0" borderId="26" xfId="48" quotePrefix="1" applyFont="1" applyBorder="1" applyAlignment="1" applyProtection="1">
      <alignment horizontal="center" vertical="top" shrinkToFit="1"/>
      <protection locked="0"/>
    </xf>
    <xf numFmtId="0" fontId="37" fillId="0" borderId="20" xfId="48" quotePrefix="1" applyFont="1" applyBorder="1" applyAlignment="1" applyProtection="1">
      <alignment horizontal="center" vertical="top" shrinkToFit="1"/>
      <protection locked="0"/>
    </xf>
    <xf numFmtId="0" fontId="37" fillId="0" borderId="16" xfId="48" applyFont="1" applyBorder="1" applyAlignment="1" applyProtection="1">
      <alignment horizontal="center" shrinkToFit="1"/>
      <protection locked="0"/>
    </xf>
    <xf numFmtId="0" fontId="37" fillId="0" borderId="15" xfId="48" applyFont="1" applyBorder="1" applyAlignment="1" applyProtection="1">
      <alignment horizontal="center" shrinkToFit="1"/>
      <protection locked="0"/>
    </xf>
    <xf numFmtId="0" fontId="37" fillId="0" borderId="10" xfId="48" applyFont="1" applyBorder="1" applyAlignment="1" applyProtection="1">
      <alignment horizontal="left" shrinkToFit="1"/>
      <protection locked="0"/>
    </xf>
    <xf numFmtId="0" fontId="37" fillId="0" borderId="26" xfId="48" quotePrefix="1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shrinkToFit="1"/>
      <protection locked="0"/>
    </xf>
    <xf numFmtId="0" fontId="37" fillId="0" borderId="20" xfId="48" quotePrefix="1" applyFont="1" applyBorder="1" applyAlignment="1" applyProtection="1">
      <alignment horizontal="center" shrinkToFit="1"/>
      <protection locked="0"/>
    </xf>
    <xf numFmtId="0" fontId="37" fillId="0" borderId="17" xfId="48" quotePrefix="1" applyFont="1" applyBorder="1" applyAlignment="1" applyProtection="1">
      <alignment horizontal="left" shrinkToFit="1"/>
      <protection locked="0"/>
    </xf>
    <xf numFmtId="0" fontId="37" fillId="0" borderId="18" xfId="48" quotePrefix="1" applyFont="1" applyBorder="1" applyAlignment="1" applyProtection="1">
      <alignment horizontal="left" shrinkToFit="1"/>
      <protection locked="0"/>
    </xf>
    <xf numFmtId="0" fontId="37" fillId="0" borderId="16" xfId="48" quotePrefix="1" applyFont="1" applyBorder="1" applyAlignment="1" applyProtection="1">
      <alignment horizontal="center" shrinkToFit="1"/>
      <protection locked="0"/>
    </xf>
    <xf numFmtId="0" fontId="37" fillId="0" borderId="15" xfId="48" quotePrefix="1" applyFont="1" applyBorder="1" applyAlignment="1" applyProtection="1">
      <alignment horizontal="center" shrinkToFit="1"/>
      <protection locked="0"/>
    </xf>
    <xf numFmtId="0" fontId="37" fillId="0" borderId="26" xfId="48" applyFont="1" applyBorder="1" applyAlignment="1" applyProtection="1">
      <alignment horizontal="center" vertical="center"/>
      <protection locked="0"/>
    </xf>
    <xf numFmtId="0" fontId="37" fillId="0" borderId="20" xfId="48" applyFont="1" applyBorder="1" applyAlignment="1" applyProtection="1">
      <alignment horizontal="center" vertical="center"/>
      <protection locked="0"/>
    </xf>
    <xf numFmtId="0" fontId="37" fillId="0" borderId="26" xfId="48" quotePrefix="1" applyFont="1" applyBorder="1" applyAlignment="1" applyProtection="1">
      <alignment horizontal="center" vertical="center" wrapText="1"/>
      <protection locked="0"/>
    </xf>
    <xf numFmtId="0" fontId="41" fillId="0" borderId="26" xfId="48" quotePrefix="1" applyFont="1" applyBorder="1" applyAlignment="1" applyProtection="1">
      <alignment horizontal="center" vertical="center" wrapText="1"/>
      <protection locked="0"/>
    </xf>
    <xf numFmtId="0" fontId="41" fillId="0" borderId="20" xfId="48" applyFont="1" applyBorder="1" applyAlignment="1" applyProtection="1">
      <alignment horizontal="center" vertical="center"/>
      <protection locked="0"/>
    </xf>
    <xf numFmtId="0" fontId="37" fillId="0" borderId="26" xfId="48" quotePrefix="1" applyFont="1" applyBorder="1" applyAlignment="1" applyProtection="1">
      <alignment horizontal="center" vertical="center"/>
      <protection locked="0"/>
    </xf>
    <xf numFmtId="0" fontId="37" fillId="0" borderId="10" xfId="48" applyFont="1" applyBorder="1" applyAlignment="1" applyProtection="1">
      <alignment horizontal="center" shrinkToFit="1"/>
      <protection locked="0"/>
    </xf>
    <xf numFmtId="0" fontId="37" fillId="0" borderId="12" xfId="48" applyFont="1" applyBorder="1" applyAlignment="1" applyProtection="1">
      <alignment horizontal="center" shrinkToFit="1"/>
      <protection locked="0"/>
    </xf>
    <xf numFmtId="0" fontId="37" fillId="0" borderId="20" xfId="48" quotePrefix="1" applyFont="1" applyBorder="1" applyAlignment="1" applyProtection="1">
      <alignment horizontal="center" vertical="center"/>
      <protection locked="0"/>
    </xf>
    <xf numFmtId="0" fontId="37" fillId="0" borderId="10" xfId="48" applyFont="1" applyBorder="1" applyAlignment="1" applyProtection="1">
      <alignment horizontal="center" vertical="center"/>
      <protection locked="0"/>
    </xf>
    <xf numFmtId="0" fontId="37" fillId="0" borderId="12" xfId="48" applyFont="1" applyBorder="1" applyAlignment="1" applyProtection="1">
      <alignment horizontal="center" vertical="center"/>
      <protection locked="0"/>
    </xf>
    <xf numFmtId="0" fontId="37" fillId="0" borderId="16" xfId="48" applyFont="1" applyBorder="1" applyAlignment="1" applyProtection="1">
      <alignment horizontal="center" vertical="center"/>
      <protection locked="0"/>
    </xf>
    <xf numFmtId="0" fontId="37" fillId="0" borderId="15" xfId="48" applyFont="1" applyBorder="1" applyAlignment="1" applyProtection="1">
      <alignment horizontal="center" vertical="center"/>
      <protection locked="0"/>
    </xf>
    <xf numFmtId="0" fontId="35" fillId="0" borderId="19" xfId="42" applyFont="1" applyBorder="1" applyAlignment="1">
      <alignment horizontal="center" vertical="center"/>
    </xf>
    <xf numFmtId="0" fontId="35" fillId="0" borderId="36" xfId="42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37" fillId="0" borderId="26" xfId="0" applyFont="1" applyBorder="1" applyAlignment="1">
      <alignment horizontal="center" vertical="center" textRotation="255" shrinkToFit="1"/>
    </xf>
    <xf numFmtId="0" fontId="37" fillId="0" borderId="21" xfId="0" applyFont="1" applyBorder="1" applyAlignment="1">
      <alignment vertical="center" shrinkToFit="1"/>
    </xf>
    <xf numFmtId="0" fontId="37" fillId="0" borderId="26" xfId="0" applyFont="1" applyBorder="1" applyAlignment="1">
      <alignment horizontal="center" textRotation="255" shrinkToFit="1"/>
    </xf>
    <xf numFmtId="0" fontId="37" fillId="0" borderId="21" xfId="0" applyFont="1" applyBorder="1" applyAlignment="1">
      <alignment horizontal="center" textRotation="255" shrinkToFit="1"/>
    </xf>
    <xf numFmtId="0" fontId="37" fillId="0" borderId="39" xfId="0" applyFont="1" applyBorder="1" applyAlignment="1">
      <alignment horizontal="center" vertical="center"/>
    </xf>
    <xf numFmtId="0" fontId="37" fillId="0" borderId="42" xfId="0" applyFont="1" applyBorder="1" applyAlignment="1">
      <alignment horizontal="center" vertical="center"/>
    </xf>
    <xf numFmtId="0" fontId="37" fillId="0" borderId="41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 shrinkToFit="1"/>
    </xf>
    <xf numFmtId="0" fontId="37" fillId="0" borderId="13" xfId="0" applyFont="1" applyBorder="1" applyAlignment="1">
      <alignment horizontal="center" vertical="center"/>
    </xf>
    <xf numFmtId="0" fontId="37" fillId="0" borderId="26" xfId="0" applyFont="1" applyBorder="1" applyAlignment="1">
      <alignment horizontal="center" vertical="center" textRotation="255"/>
    </xf>
    <xf numFmtId="0" fontId="37" fillId="0" borderId="21" xfId="0" applyFont="1" applyBorder="1" applyAlignment="1">
      <alignment horizontal="center" vertical="center" textRotation="255"/>
    </xf>
    <xf numFmtId="0" fontId="37" fillId="0" borderId="38" xfId="0" applyFont="1" applyBorder="1" applyAlignment="1">
      <alignment horizontal="center" vertical="center" textRotation="255"/>
    </xf>
    <xf numFmtId="0" fontId="37" fillId="0" borderId="26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shrinkToFit="1"/>
    </xf>
    <xf numFmtId="0" fontId="37" fillId="0" borderId="21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8" fillId="0" borderId="0" xfId="47" applyFont="1" applyAlignment="1" applyProtection="1">
      <alignment horizontal="center"/>
      <protection locked="0"/>
    </xf>
    <xf numFmtId="0" fontId="44" fillId="0" borderId="14" xfId="49" applyFont="1" applyBorder="1" applyAlignment="1">
      <alignment horizontal="center" vertical="center"/>
    </xf>
    <xf numFmtId="0" fontId="1" fillId="0" borderId="14" xfId="49" applyBorder="1" applyAlignment="1">
      <alignment horizontal="center" vertical="center"/>
    </xf>
    <xf numFmtId="0" fontId="1" fillId="26" borderId="29" xfId="49" applyFill="1" applyBorder="1" applyAlignment="1">
      <alignment horizontal="center" vertical="center"/>
    </xf>
    <xf numFmtId="0" fontId="2" fillId="24" borderId="19" xfId="42" applyFont="1" applyFill="1" applyBorder="1" applyAlignment="1">
      <alignment horizontal="center" vertical="center"/>
    </xf>
    <xf numFmtId="0" fontId="20" fillId="24" borderId="36" xfId="42" applyFill="1" applyBorder="1" applyAlignment="1">
      <alignment horizontal="center" vertical="center"/>
    </xf>
    <xf numFmtId="0" fontId="40" fillId="0" borderId="0" xfId="48" applyFont="1" applyAlignment="1" applyProtection="1">
      <alignment horizontal="right" vertical="center"/>
      <protection locked="0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4" xfId="50" xr:uid="{75ED28A1-A96A-4CF2-9167-D052C4FD7301}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5" xfId="49" xr:uid="{4CF20D9E-18A3-4DE3-ABBD-3B216712FE4D}"/>
    <cellStyle name="標準_382_集計表" xfId="48" xr:uid="{2B667910-E7AB-4E49-9510-1A284479EA1C}"/>
    <cellStyle name="標準_現打1号(壁内副管)" xfId="42" xr:uid="{00000000-0005-0000-0000-00002A000000}"/>
    <cellStyle name="標準_坑口面積" xfId="43" xr:uid="{00000000-0005-0000-0000-00002B000000}"/>
    <cellStyle name="標準_数量計算書" xfId="47" xr:uid="{00000000-0005-0000-0000-00002C000000}"/>
    <cellStyle name="標準_底部補強" xfId="44" xr:uid="{00000000-0005-0000-0000-00002D000000}"/>
    <cellStyle name="未定義" xfId="45" xr:uid="{00000000-0005-0000-0000-00002E000000}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293034</xdr:colOff>
      <xdr:row>273</xdr:row>
      <xdr:rowOff>114300</xdr:rowOff>
    </xdr:from>
    <xdr:to>
      <xdr:col>13</xdr:col>
      <xdr:colOff>293034</xdr:colOff>
      <xdr:row>281</xdr:row>
      <xdr:rowOff>209550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99AFE3D0-BE50-41CC-BD4A-B5E76BEAE3B6}"/>
            </a:ext>
          </a:extLst>
        </xdr:cNvPr>
        <xdr:cNvGrpSpPr>
          <a:grpSpLocks/>
        </xdr:cNvGrpSpPr>
      </xdr:nvGrpSpPr>
      <xdr:grpSpPr bwMode="auto">
        <a:xfrm>
          <a:off x="6570009" y="62522100"/>
          <a:ext cx="1743075" cy="1924050"/>
          <a:chOff x="542" y="488"/>
          <a:chExt cx="183" cy="19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C0323E6F-82A9-767F-A1EC-0460AD30C979}"/>
              </a:ext>
            </a:extLst>
          </xdr:cNvPr>
          <xdr:cNvSpPr>
            <a:spLocks noChangeArrowheads="1"/>
          </xdr:cNvSpPr>
        </xdr:nvSpPr>
        <xdr:spPr bwMode="auto">
          <a:xfrm>
            <a:off x="542" y="513"/>
            <a:ext cx="144" cy="141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F1818A73-58D0-2CA9-9449-1F80B160DB38}"/>
              </a:ext>
            </a:extLst>
          </xdr:cNvPr>
          <xdr:cNvSpPr>
            <a:spLocks noChangeShapeType="1"/>
          </xdr:cNvSpPr>
        </xdr:nvSpPr>
        <xdr:spPr bwMode="auto">
          <a:xfrm>
            <a:off x="616" y="584"/>
            <a:ext cx="52" cy="46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B2E2951A-AA92-7E72-55ED-3BB60FE29C2A}"/>
              </a:ext>
            </a:extLst>
          </xdr:cNvPr>
          <xdr:cNvSpPr>
            <a:spLocks noChangeShapeType="1"/>
          </xdr:cNvSpPr>
        </xdr:nvSpPr>
        <xdr:spPr bwMode="auto">
          <a:xfrm flipV="1">
            <a:off x="616" y="537"/>
            <a:ext cx="52" cy="47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5">
            <a:extLst>
              <a:ext uri="{FF2B5EF4-FFF2-40B4-BE49-F238E27FC236}">
                <a16:creationId xmlns:a16="http://schemas.microsoft.com/office/drawing/2014/main" id="{E4F68EA1-3283-CBAD-400D-CCEBF1494B74}"/>
              </a:ext>
            </a:extLst>
          </xdr:cNvPr>
          <xdr:cNvSpPr>
            <a:spLocks noChangeShapeType="1"/>
          </xdr:cNvSpPr>
        </xdr:nvSpPr>
        <xdr:spPr bwMode="auto">
          <a:xfrm>
            <a:off x="668" y="537"/>
            <a:ext cx="0" cy="92"/>
          </a:xfrm>
          <a:prstGeom prst="line">
            <a:avLst/>
          </a:prstGeom>
          <a:noFill/>
          <a:ln w="6350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Arc 6">
            <a:extLst>
              <a:ext uri="{FF2B5EF4-FFF2-40B4-BE49-F238E27FC236}">
                <a16:creationId xmlns:a16="http://schemas.microsoft.com/office/drawing/2014/main" id="{719153E7-0845-C35B-51E9-7366157F4E8C}"/>
              </a:ext>
            </a:extLst>
          </xdr:cNvPr>
          <xdr:cNvSpPr>
            <a:spLocks/>
          </xdr:cNvSpPr>
        </xdr:nvSpPr>
        <xdr:spPr bwMode="auto">
          <a:xfrm rot="2700000">
            <a:off x="619" y="578"/>
            <a:ext cx="12" cy="11"/>
          </a:xfrm>
          <a:custGeom>
            <a:avLst/>
            <a:gdLst>
              <a:gd name="T0" fmla="*/ 0 w 32827"/>
              <a:gd name="T1" fmla="*/ 0 h 29654"/>
              <a:gd name="T2" fmla="*/ 0 w 32827"/>
              <a:gd name="T3" fmla="*/ 0 h 29654"/>
              <a:gd name="T4" fmla="*/ 0 w 32827"/>
              <a:gd name="T5" fmla="*/ 0 h 29654"/>
              <a:gd name="T6" fmla="*/ 0 60000 65536"/>
              <a:gd name="T7" fmla="*/ 0 60000 65536"/>
              <a:gd name="T8" fmla="*/ 0 60000 65536"/>
              <a:gd name="T9" fmla="*/ 0 w 32827"/>
              <a:gd name="T10" fmla="*/ 0 h 29654"/>
              <a:gd name="T11" fmla="*/ 32827 w 32827"/>
              <a:gd name="T12" fmla="*/ 29654 h 29654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32827" h="29654" fill="none" extrusionOk="0">
                <a:moveTo>
                  <a:pt x="-1" y="3146"/>
                </a:moveTo>
                <a:cubicBezTo>
                  <a:pt x="3383" y="1088"/>
                  <a:pt x="7266" y="0"/>
                  <a:pt x="11227" y="0"/>
                </a:cubicBezTo>
                <a:cubicBezTo>
                  <a:pt x="23156" y="0"/>
                  <a:pt x="32827" y="9670"/>
                  <a:pt x="32827" y="21600"/>
                </a:cubicBezTo>
                <a:cubicBezTo>
                  <a:pt x="32827" y="24359"/>
                  <a:pt x="32298" y="27093"/>
                  <a:pt x="31269" y="29654"/>
                </a:cubicBezTo>
              </a:path>
              <a:path w="32827" h="29654" stroke="0" extrusionOk="0">
                <a:moveTo>
                  <a:pt x="-1" y="3146"/>
                </a:moveTo>
                <a:cubicBezTo>
                  <a:pt x="3383" y="1088"/>
                  <a:pt x="7266" y="0"/>
                  <a:pt x="11227" y="0"/>
                </a:cubicBezTo>
                <a:cubicBezTo>
                  <a:pt x="23156" y="0"/>
                  <a:pt x="32827" y="9670"/>
                  <a:pt x="32827" y="21600"/>
                </a:cubicBezTo>
                <a:cubicBezTo>
                  <a:pt x="32827" y="24359"/>
                  <a:pt x="32298" y="27093"/>
                  <a:pt x="31269" y="29654"/>
                </a:cubicBezTo>
                <a:lnTo>
                  <a:pt x="11227" y="21600"/>
                </a:lnTo>
                <a:lnTo>
                  <a:pt x="-1" y="3146"/>
                </a:lnTo>
                <a:close/>
              </a:path>
            </a:pathLst>
          </a:custGeom>
          <a:noFill/>
          <a:ln w="3175">
            <a:solidFill>
              <a:srgbClr val="000000"/>
            </a:solidFill>
            <a:round/>
            <a:headEnd type="none" w="sm" len="sm"/>
            <a:tailEnd type="none" w="sm" len="sm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" name="Line 7">
            <a:extLst>
              <a:ext uri="{FF2B5EF4-FFF2-40B4-BE49-F238E27FC236}">
                <a16:creationId xmlns:a16="http://schemas.microsoft.com/office/drawing/2014/main" id="{F04C97F8-9E8D-D26D-E5DA-097C61CDE8FC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43"/>
            <a:ext cx="4" cy="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8">
            <a:extLst>
              <a:ext uri="{FF2B5EF4-FFF2-40B4-BE49-F238E27FC236}">
                <a16:creationId xmlns:a16="http://schemas.microsoft.com/office/drawing/2014/main" id="{6010F4C1-2731-770F-3864-5DD442624693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49"/>
            <a:ext cx="9" cy="9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9">
            <a:extLst>
              <a:ext uri="{FF2B5EF4-FFF2-40B4-BE49-F238E27FC236}">
                <a16:creationId xmlns:a16="http://schemas.microsoft.com/office/drawing/2014/main" id="{BA1EED46-01CC-BE83-80E2-181A17E7C031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87"/>
            <a:ext cx="18" cy="16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10">
            <a:extLst>
              <a:ext uri="{FF2B5EF4-FFF2-40B4-BE49-F238E27FC236}">
                <a16:creationId xmlns:a16="http://schemas.microsoft.com/office/drawing/2014/main" id="{54E12374-8642-4DF0-0B2F-D44AA503431D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66"/>
            <a:ext cx="15" cy="1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375BC7D6-0A7F-D15A-BECC-BC05DDBA1744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57"/>
            <a:ext cx="13" cy="12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B73D1D5A-8C11-B623-D968-CCA8469D7BBE}"/>
              </a:ext>
            </a:extLst>
          </xdr:cNvPr>
          <xdr:cNvSpPr>
            <a:spLocks noChangeShapeType="1"/>
          </xdr:cNvSpPr>
        </xdr:nvSpPr>
        <xdr:spPr bwMode="auto">
          <a:xfrm>
            <a:off x="704" y="504"/>
            <a:ext cx="20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E886F3CB-2165-D751-0F2D-D23CEC2D192C}"/>
              </a:ext>
            </a:extLst>
          </xdr:cNvPr>
          <xdr:cNvSpPr>
            <a:spLocks noChangeShapeType="1"/>
          </xdr:cNvSpPr>
        </xdr:nvSpPr>
        <xdr:spPr bwMode="auto">
          <a:xfrm flipH="1">
            <a:off x="676" y="504"/>
            <a:ext cx="28" cy="5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A5C88DB4-106B-4460-1FC9-C082FB02B25D}"/>
              </a:ext>
            </a:extLst>
          </xdr:cNvPr>
          <xdr:cNvSpPr>
            <a:spLocks noChangeShapeType="1"/>
          </xdr:cNvSpPr>
        </xdr:nvSpPr>
        <xdr:spPr bwMode="auto">
          <a:xfrm>
            <a:off x="616" y="657"/>
            <a:ext cx="0" cy="3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6E98AA3C-80CB-3C07-2F21-1F35B41AD363}"/>
              </a:ext>
            </a:extLst>
          </xdr:cNvPr>
          <xdr:cNvSpPr>
            <a:spLocks noChangeShapeType="1"/>
          </xdr:cNvSpPr>
        </xdr:nvSpPr>
        <xdr:spPr bwMode="auto">
          <a:xfrm>
            <a:off x="668" y="649"/>
            <a:ext cx="0" cy="38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4502BEDB-CCFB-A0F5-A5BC-D6B3E5C31A53}"/>
              </a:ext>
            </a:extLst>
          </xdr:cNvPr>
          <xdr:cNvSpPr>
            <a:spLocks noChangeShapeType="1"/>
          </xdr:cNvSpPr>
        </xdr:nvSpPr>
        <xdr:spPr bwMode="auto">
          <a:xfrm>
            <a:off x="686" y="649"/>
            <a:ext cx="0" cy="38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A3281591-B3A7-C68B-F6D4-FBA57DEF2059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683"/>
            <a:ext cx="18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9C998410-6A39-01C7-3269-EB0F25009514}"/>
              </a:ext>
            </a:extLst>
          </xdr:cNvPr>
          <xdr:cNvSpPr>
            <a:spLocks noChangeShapeType="1"/>
          </xdr:cNvSpPr>
        </xdr:nvSpPr>
        <xdr:spPr bwMode="auto">
          <a:xfrm flipH="1">
            <a:off x="616" y="683"/>
            <a:ext cx="52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43786DA5-253B-CF43-915B-2998E173410B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76"/>
            <a:ext cx="17" cy="16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F3172D7B-59D1-4944-79D4-9B75FDE14333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600"/>
            <a:ext cx="16" cy="1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A5751C7E-8395-CEFC-B712-5A5F98E24ED6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619"/>
            <a:ext cx="8" cy="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F6A19BBA-48CC-2CF4-E4E2-A11780135B17}"/>
              </a:ext>
            </a:extLst>
          </xdr:cNvPr>
          <xdr:cNvSpPr>
            <a:spLocks noChangeShapeType="1"/>
          </xdr:cNvSpPr>
        </xdr:nvSpPr>
        <xdr:spPr bwMode="auto">
          <a:xfrm>
            <a:off x="690" y="630"/>
            <a:ext cx="3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49C2C860-3209-DFAA-4D92-41232E655F07}"/>
              </a:ext>
            </a:extLst>
          </xdr:cNvPr>
          <xdr:cNvSpPr>
            <a:spLocks noChangeShapeType="1"/>
          </xdr:cNvSpPr>
        </xdr:nvSpPr>
        <xdr:spPr bwMode="auto">
          <a:xfrm>
            <a:off x="694" y="538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24">
            <a:extLst>
              <a:ext uri="{FF2B5EF4-FFF2-40B4-BE49-F238E27FC236}">
                <a16:creationId xmlns:a16="http://schemas.microsoft.com/office/drawing/2014/main" id="{221D7BD5-68FB-3637-695F-2B0193497DA6}"/>
              </a:ext>
            </a:extLst>
          </xdr:cNvPr>
          <xdr:cNvSpPr>
            <a:spLocks noChangeShapeType="1"/>
          </xdr:cNvSpPr>
        </xdr:nvSpPr>
        <xdr:spPr bwMode="auto">
          <a:xfrm>
            <a:off x="718" y="538"/>
            <a:ext cx="0" cy="9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Text Box 25">
            <a:extLst>
              <a:ext uri="{FF2B5EF4-FFF2-40B4-BE49-F238E27FC236}">
                <a16:creationId xmlns:a16="http://schemas.microsoft.com/office/drawing/2014/main" id="{592D92B8-BAFB-C6B1-58C8-678A55F9162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0" y="546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Ｒ</a:t>
            </a:r>
          </a:p>
        </xdr:txBody>
      </xdr:sp>
      <xdr:sp macro="" textlink="">
        <xdr:nvSpPr>
          <xdr:cNvPr id="27" name="Text Box 26">
            <a:extLst>
              <a:ext uri="{FF2B5EF4-FFF2-40B4-BE49-F238E27FC236}">
                <a16:creationId xmlns:a16="http://schemas.microsoft.com/office/drawing/2014/main" id="{55CD8B9A-AA45-859C-5EEC-A359157CD83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8" y="575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θ</a:t>
            </a:r>
          </a:p>
        </xdr:txBody>
      </xdr:sp>
      <xdr:sp macro="" textlink="">
        <xdr:nvSpPr>
          <xdr:cNvPr id="28" name="Text Box 27">
            <a:extLst>
              <a:ext uri="{FF2B5EF4-FFF2-40B4-BE49-F238E27FC236}">
                <a16:creationId xmlns:a16="http://schemas.microsoft.com/office/drawing/2014/main" id="{84842392-E898-B4CA-F1BC-A121C32FE2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703" y="488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</xdr:txBody>
      </xdr:sp>
      <xdr:sp macro="" textlink="">
        <xdr:nvSpPr>
          <xdr:cNvPr id="29" name="Text Box 28">
            <a:extLst>
              <a:ext uri="{FF2B5EF4-FFF2-40B4-BE49-F238E27FC236}">
                <a16:creationId xmlns:a16="http://schemas.microsoft.com/office/drawing/2014/main" id="{999C14F4-18B8-FF43-FD52-2E8C256138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703" y="575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</xdr:txBody>
      </xdr:sp>
      <xdr:sp macro="" textlink="">
        <xdr:nvSpPr>
          <xdr:cNvPr id="30" name="Text Box 29">
            <a:extLst>
              <a:ext uri="{FF2B5EF4-FFF2-40B4-BE49-F238E27FC236}">
                <a16:creationId xmlns:a16="http://schemas.microsoft.com/office/drawing/2014/main" id="{577DD81E-6D42-AA34-28C7-441FFD6121B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8" y="666"/>
            <a:ext cx="9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a</a:t>
            </a:r>
          </a:p>
        </xdr:txBody>
      </xdr:sp>
      <xdr:sp macro="" textlink="">
        <xdr:nvSpPr>
          <xdr:cNvPr id="31" name="Text Box 30">
            <a:extLst>
              <a:ext uri="{FF2B5EF4-FFF2-40B4-BE49-F238E27FC236}">
                <a16:creationId xmlns:a16="http://schemas.microsoft.com/office/drawing/2014/main" id="{71370D98-16F2-B727-66DD-F79CAE2C028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666"/>
            <a:ext cx="9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b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data-01\shoji\data\&#20181;&#25499;\H13&#26989;&#21209;\&#27941;&#23665;&#24066;\H13&#23567;&#21407;\H13-12&#30330;&#27880;\&#25512;&#36914;&#24037;&#25968;&#37327;&#35336;&#31639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01\%23mhd%23\&#9632;main\&#9633;&#9632;&#35373;&#35336;&#65411;&#65438;&#65392;&#65408;\&#23665;&#21475;&#30476;\&#9632;&#19979;&#38306;&#24066;\&#9633;&#29579;&#21916;H18\02&#9633;&#25968;&#37327;&#35336;&#31639;\67-4&#9632;&#25968;&#37327;_H19&#30330;&#27880;&#65288;&#31532;&#65297;&#24037;&#21306;&#65289;\12&#9632;&#31435;&#22353;&#2403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01\%23mhd%23\&#35373;&#35336;&#26360;\&#31639;&#20986;&#26681;&#25312;-&#39640;&#37326;&#23665;&#351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ボーリング方式推進工SP500"/>
      <sheetName val="ボーリング方式推進工SP400"/>
      <sheetName val="立坑4045-2"/>
      <sheetName val="立坑2262-3-2"/>
      <sheetName val="立坑2262-3-4"/>
      <sheetName val="立坑2262-1-1"/>
      <sheetName val="立坑2250-3"/>
      <sheetName val="立坑2308-1"/>
      <sheetName val="立坑2306-1"/>
      <sheetName val="1号人孔"/>
      <sheetName val="副管"/>
      <sheetName val="薬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工(総括)"/>
      <sheetName val="土留工(総括)"/>
      <sheetName val="覆工(総括)"/>
      <sheetName val="ｹｰｼﾝｸﾞ立坑(総括)"/>
      <sheetName val="吊防護工(総括)"/>
      <sheetName val="No.2土工"/>
      <sheetName val="No.3土工"/>
      <sheetName val="鋼矢板土留"/>
      <sheetName val="No.1支保工"/>
      <sheetName val="No.2支保工"/>
      <sheetName val="No.3支保工"/>
      <sheetName val="ｹｰｼﾝｸﾞ立坑"/>
      <sheetName val="円形ﾗｲﾅｰ"/>
      <sheetName val="小判ﾗｲﾅｰ"/>
      <sheetName val="ﾗｲﾅｰ重量"/>
      <sheetName val="ﾗｲﾅｰ割付"/>
      <sheetName val="覆工板"/>
      <sheetName val="吊防護"/>
      <sheetName val="×舗装破砕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数"/>
      <sheetName val="ﾘﾝｸｼｰﾄ"/>
      <sheetName val="日進量"/>
      <sheetName val="ｶｯﾀｰ損耗費"/>
      <sheetName val="ｶｯﾀｰ交換回数(1000)"/>
      <sheetName val="地山粒度構成"/>
      <sheetName val="工期算定"/>
      <sheetName val="工程"/>
      <sheetName val="日数算定"/>
      <sheetName val="仮設損料"/>
      <sheetName val="電力契約月数"/>
      <sheetName val="契約電力"/>
      <sheetName val="日当り施工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07A6B-34E8-4836-BF23-6365AA1D3E13}">
  <dimension ref="B1:U45"/>
  <sheetViews>
    <sheetView showGridLines="0" showZeros="0" tabSelected="1" view="pageBreakPreview" zoomScaleNormal="100" zoomScaleSheetLayoutView="100" workbookViewId="0">
      <selection activeCell="L1" sqref="L1"/>
    </sheetView>
  </sheetViews>
  <sheetFormatPr defaultRowHeight="15" customHeight="1" outlineLevelCol="1"/>
  <cols>
    <col min="1" max="1" width="9.140625" style="259"/>
    <col min="2" max="2" width="7.5703125" style="308" customWidth="1"/>
    <col min="3" max="4" width="14.7109375" style="308" customWidth="1"/>
    <col min="5" max="5" width="7.7109375" style="308" customWidth="1"/>
    <col min="6" max="6" width="7.7109375" style="259" customWidth="1"/>
    <col min="7" max="7" width="11.7109375" style="259" customWidth="1"/>
    <col min="8" max="8" width="5.7109375" style="259" customWidth="1"/>
    <col min="9" max="9" width="9.7109375" style="308" bestFit="1" customWidth="1"/>
    <col min="10" max="10" width="9.7109375" style="308" customWidth="1"/>
    <col min="11" max="11" width="9.7109375" style="308" hidden="1" customWidth="1" outlineLevel="1"/>
    <col min="12" max="12" width="11.7109375" style="308" customWidth="1" collapsed="1"/>
    <col min="13" max="258" width="9.140625" style="259"/>
    <col min="259" max="259" width="7.5703125" style="259" customWidth="1"/>
    <col min="260" max="261" width="17.7109375" style="259" customWidth="1"/>
    <col min="262" max="262" width="6.42578125" style="259" customWidth="1"/>
    <col min="263" max="263" width="9.85546875" style="259" customWidth="1"/>
    <col min="264" max="264" width="14.42578125" style="259" customWidth="1"/>
    <col min="265" max="265" width="5.7109375" style="259" customWidth="1"/>
    <col min="266" max="266" width="9.7109375" style="259" bestFit="1" customWidth="1"/>
    <col min="267" max="267" width="9.7109375" style="259" customWidth="1"/>
    <col min="268" max="268" width="15.5703125" style="259" customWidth="1"/>
    <col min="269" max="514" width="9.140625" style="259"/>
    <col min="515" max="515" width="7.5703125" style="259" customWidth="1"/>
    <col min="516" max="517" width="17.7109375" style="259" customWidth="1"/>
    <col min="518" max="518" width="6.42578125" style="259" customWidth="1"/>
    <col min="519" max="519" width="9.85546875" style="259" customWidth="1"/>
    <col min="520" max="520" width="14.42578125" style="259" customWidth="1"/>
    <col min="521" max="521" width="5.7109375" style="259" customWidth="1"/>
    <col min="522" max="522" width="9.7109375" style="259" bestFit="1" customWidth="1"/>
    <col min="523" max="523" width="9.7109375" style="259" customWidth="1"/>
    <col min="524" max="524" width="15.5703125" style="259" customWidth="1"/>
    <col min="525" max="770" width="9.140625" style="259"/>
    <col min="771" max="771" width="7.5703125" style="259" customWidth="1"/>
    <col min="772" max="773" width="17.7109375" style="259" customWidth="1"/>
    <col min="774" max="774" width="6.42578125" style="259" customWidth="1"/>
    <col min="775" max="775" width="9.85546875" style="259" customWidth="1"/>
    <col min="776" max="776" width="14.42578125" style="259" customWidth="1"/>
    <col min="777" max="777" width="5.7109375" style="259" customWidth="1"/>
    <col min="778" max="778" width="9.7109375" style="259" bestFit="1" customWidth="1"/>
    <col min="779" max="779" width="9.7109375" style="259" customWidth="1"/>
    <col min="780" max="780" width="15.5703125" style="259" customWidth="1"/>
    <col min="781" max="1026" width="9.140625" style="259"/>
    <col min="1027" max="1027" width="7.5703125" style="259" customWidth="1"/>
    <col min="1028" max="1029" width="17.7109375" style="259" customWidth="1"/>
    <col min="1030" max="1030" width="6.42578125" style="259" customWidth="1"/>
    <col min="1031" max="1031" width="9.85546875" style="259" customWidth="1"/>
    <col min="1032" max="1032" width="14.42578125" style="259" customWidth="1"/>
    <col min="1033" max="1033" width="5.7109375" style="259" customWidth="1"/>
    <col min="1034" max="1034" width="9.7109375" style="259" bestFit="1" customWidth="1"/>
    <col min="1035" max="1035" width="9.7109375" style="259" customWidth="1"/>
    <col min="1036" max="1036" width="15.5703125" style="259" customWidth="1"/>
    <col min="1037" max="1282" width="9.140625" style="259"/>
    <col min="1283" max="1283" width="7.5703125" style="259" customWidth="1"/>
    <col min="1284" max="1285" width="17.7109375" style="259" customWidth="1"/>
    <col min="1286" max="1286" width="6.42578125" style="259" customWidth="1"/>
    <col min="1287" max="1287" width="9.85546875" style="259" customWidth="1"/>
    <col min="1288" max="1288" width="14.42578125" style="259" customWidth="1"/>
    <col min="1289" max="1289" width="5.7109375" style="259" customWidth="1"/>
    <col min="1290" max="1290" width="9.7109375" style="259" bestFit="1" customWidth="1"/>
    <col min="1291" max="1291" width="9.7109375" style="259" customWidth="1"/>
    <col min="1292" max="1292" width="15.5703125" style="259" customWidth="1"/>
    <col min="1293" max="1538" width="9.140625" style="259"/>
    <col min="1539" max="1539" width="7.5703125" style="259" customWidth="1"/>
    <col min="1540" max="1541" width="17.7109375" style="259" customWidth="1"/>
    <col min="1542" max="1542" width="6.42578125" style="259" customWidth="1"/>
    <col min="1543" max="1543" width="9.85546875" style="259" customWidth="1"/>
    <col min="1544" max="1544" width="14.42578125" style="259" customWidth="1"/>
    <col min="1545" max="1545" width="5.7109375" style="259" customWidth="1"/>
    <col min="1546" max="1546" width="9.7109375" style="259" bestFit="1" customWidth="1"/>
    <col min="1547" max="1547" width="9.7109375" style="259" customWidth="1"/>
    <col min="1548" max="1548" width="15.5703125" style="259" customWidth="1"/>
    <col min="1549" max="1794" width="9.140625" style="259"/>
    <col min="1795" max="1795" width="7.5703125" style="259" customWidth="1"/>
    <col min="1796" max="1797" width="17.7109375" style="259" customWidth="1"/>
    <col min="1798" max="1798" width="6.42578125" style="259" customWidth="1"/>
    <col min="1799" max="1799" width="9.85546875" style="259" customWidth="1"/>
    <col min="1800" max="1800" width="14.42578125" style="259" customWidth="1"/>
    <col min="1801" max="1801" width="5.7109375" style="259" customWidth="1"/>
    <col min="1802" max="1802" width="9.7109375" style="259" bestFit="1" customWidth="1"/>
    <col min="1803" max="1803" width="9.7109375" style="259" customWidth="1"/>
    <col min="1804" max="1804" width="15.5703125" style="259" customWidth="1"/>
    <col min="1805" max="2050" width="9.140625" style="259"/>
    <col min="2051" max="2051" width="7.5703125" style="259" customWidth="1"/>
    <col min="2052" max="2053" width="17.7109375" style="259" customWidth="1"/>
    <col min="2054" max="2054" width="6.42578125" style="259" customWidth="1"/>
    <col min="2055" max="2055" width="9.85546875" style="259" customWidth="1"/>
    <col min="2056" max="2056" width="14.42578125" style="259" customWidth="1"/>
    <col min="2057" max="2057" width="5.7109375" style="259" customWidth="1"/>
    <col min="2058" max="2058" width="9.7109375" style="259" bestFit="1" customWidth="1"/>
    <col min="2059" max="2059" width="9.7109375" style="259" customWidth="1"/>
    <col min="2060" max="2060" width="15.5703125" style="259" customWidth="1"/>
    <col min="2061" max="2306" width="9.140625" style="259"/>
    <col min="2307" max="2307" width="7.5703125" style="259" customWidth="1"/>
    <col min="2308" max="2309" width="17.7109375" style="259" customWidth="1"/>
    <col min="2310" max="2310" width="6.42578125" style="259" customWidth="1"/>
    <col min="2311" max="2311" width="9.85546875" style="259" customWidth="1"/>
    <col min="2312" max="2312" width="14.42578125" style="259" customWidth="1"/>
    <col min="2313" max="2313" width="5.7109375" style="259" customWidth="1"/>
    <col min="2314" max="2314" width="9.7109375" style="259" bestFit="1" customWidth="1"/>
    <col min="2315" max="2315" width="9.7109375" style="259" customWidth="1"/>
    <col min="2316" max="2316" width="15.5703125" style="259" customWidth="1"/>
    <col min="2317" max="2562" width="9.140625" style="259"/>
    <col min="2563" max="2563" width="7.5703125" style="259" customWidth="1"/>
    <col min="2564" max="2565" width="17.7109375" style="259" customWidth="1"/>
    <col min="2566" max="2566" width="6.42578125" style="259" customWidth="1"/>
    <col min="2567" max="2567" width="9.85546875" style="259" customWidth="1"/>
    <col min="2568" max="2568" width="14.42578125" style="259" customWidth="1"/>
    <col min="2569" max="2569" width="5.7109375" style="259" customWidth="1"/>
    <col min="2570" max="2570" width="9.7109375" style="259" bestFit="1" customWidth="1"/>
    <col min="2571" max="2571" width="9.7109375" style="259" customWidth="1"/>
    <col min="2572" max="2572" width="15.5703125" style="259" customWidth="1"/>
    <col min="2573" max="2818" width="9.140625" style="259"/>
    <col min="2819" max="2819" width="7.5703125" style="259" customWidth="1"/>
    <col min="2820" max="2821" width="17.7109375" style="259" customWidth="1"/>
    <col min="2822" max="2822" width="6.42578125" style="259" customWidth="1"/>
    <col min="2823" max="2823" width="9.85546875" style="259" customWidth="1"/>
    <col min="2824" max="2824" width="14.42578125" style="259" customWidth="1"/>
    <col min="2825" max="2825" width="5.7109375" style="259" customWidth="1"/>
    <col min="2826" max="2826" width="9.7109375" style="259" bestFit="1" customWidth="1"/>
    <col min="2827" max="2827" width="9.7109375" style="259" customWidth="1"/>
    <col min="2828" max="2828" width="15.5703125" style="259" customWidth="1"/>
    <col min="2829" max="3074" width="9.140625" style="259"/>
    <col min="3075" max="3075" width="7.5703125" style="259" customWidth="1"/>
    <col min="3076" max="3077" width="17.7109375" style="259" customWidth="1"/>
    <col min="3078" max="3078" width="6.42578125" style="259" customWidth="1"/>
    <col min="3079" max="3079" width="9.85546875" style="259" customWidth="1"/>
    <col min="3080" max="3080" width="14.42578125" style="259" customWidth="1"/>
    <col min="3081" max="3081" width="5.7109375" style="259" customWidth="1"/>
    <col min="3082" max="3082" width="9.7109375" style="259" bestFit="1" customWidth="1"/>
    <col min="3083" max="3083" width="9.7109375" style="259" customWidth="1"/>
    <col min="3084" max="3084" width="15.5703125" style="259" customWidth="1"/>
    <col min="3085" max="3330" width="9.140625" style="259"/>
    <col min="3331" max="3331" width="7.5703125" style="259" customWidth="1"/>
    <col min="3332" max="3333" width="17.7109375" style="259" customWidth="1"/>
    <col min="3334" max="3334" width="6.42578125" style="259" customWidth="1"/>
    <col min="3335" max="3335" width="9.85546875" style="259" customWidth="1"/>
    <col min="3336" max="3336" width="14.42578125" style="259" customWidth="1"/>
    <col min="3337" max="3337" width="5.7109375" style="259" customWidth="1"/>
    <col min="3338" max="3338" width="9.7109375" style="259" bestFit="1" customWidth="1"/>
    <col min="3339" max="3339" width="9.7109375" style="259" customWidth="1"/>
    <col min="3340" max="3340" width="15.5703125" style="259" customWidth="1"/>
    <col min="3341" max="3586" width="9.140625" style="259"/>
    <col min="3587" max="3587" width="7.5703125" style="259" customWidth="1"/>
    <col min="3588" max="3589" width="17.7109375" style="259" customWidth="1"/>
    <col min="3590" max="3590" width="6.42578125" style="259" customWidth="1"/>
    <col min="3591" max="3591" width="9.85546875" style="259" customWidth="1"/>
    <col min="3592" max="3592" width="14.42578125" style="259" customWidth="1"/>
    <col min="3593" max="3593" width="5.7109375" style="259" customWidth="1"/>
    <col min="3594" max="3594" width="9.7109375" style="259" bestFit="1" customWidth="1"/>
    <col min="3595" max="3595" width="9.7109375" style="259" customWidth="1"/>
    <col min="3596" max="3596" width="15.5703125" style="259" customWidth="1"/>
    <col min="3597" max="3842" width="9.140625" style="259"/>
    <col min="3843" max="3843" width="7.5703125" style="259" customWidth="1"/>
    <col min="3844" max="3845" width="17.7109375" style="259" customWidth="1"/>
    <col min="3846" max="3846" width="6.42578125" style="259" customWidth="1"/>
    <col min="3847" max="3847" width="9.85546875" style="259" customWidth="1"/>
    <col min="3848" max="3848" width="14.42578125" style="259" customWidth="1"/>
    <col min="3849" max="3849" width="5.7109375" style="259" customWidth="1"/>
    <col min="3850" max="3850" width="9.7109375" style="259" bestFit="1" customWidth="1"/>
    <col min="3851" max="3851" width="9.7109375" style="259" customWidth="1"/>
    <col min="3852" max="3852" width="15.5703125" style="259" customWidth="1"/>
    <col min="3853" max="4098" width="9.140625" style="259"/>
    <col min="4099" max="4099" width="7.5703125" style="259" customWidth="1"/>
    <col min="4100" max="4101" width="17.7109375" style="259" customWidth="1"/>
    <col min="4102" max="4102" width="6.42578125" style="259" customWidth="1"/>
    <col min="4103" max="4103" width="9.85546875" style="259" customWidth="1"/>
    <col min="4104" max="4104" width="14.42578125" style="259" customWidth="1"/>
    <col min="4105" max="4105" width="5.7109375" style="259" customWidth="1"/>
    <col min="4106" max="4106" width="9.7109375" style="259" bestFit="1" customWidth="1"/>
    <col min="4107" max="4107" width="9.7109375" style="259" customWidth="1"/>
    <col min="4108" max="4108" width="15.5703125" style="259" customWidth="1"/>
    <col min="4109" max="4354" width="9.140625" style="259"/>
    <col min="4355" max="4355" width="7.5703125" style="259" customWidth="1"/>
    <col min="4356" max="4357" width="17.7109375" style="259" customWidth="1"/>
    <col min="4358" max="4358" width="6.42578125" style="259" customWidth="1"/>
    <col min="4359" max="4359" width="9.85546875" style="259" customWidth="1"/>
    <col min="4360" max="4360" width="14.42578125" style="259" customWidth="1"/>
    <col min="4361" max="4361" width="5.7109375" style="259" customWidth="1"/>
    <col min="4362" max="4362" width="9.7109375" style="259" bestFit="1" customWidth="1"/>
    <col min="4363" max="4363" width="9.7109375" style="259" customWidth="1"/>
    <col min="4364" max="4364" width="15.5703125" style="259" customWidth="1"/>
    <col min="4365" max="4610" width="9.140625" style="259"/>
    <col min="4611" max="4611" width="7.5703125" style="259" customWidth="1"/>
    <col min="4612" max="4613" width="17.7109375" style="259" customWidth="1"/>
    <col min="4614" max="4614" width="6.42578125" style="259" customWidth="1"/>
    <col min="4615" max="4615" width="9.85546875" style="259" customWidth="1"/>
    <col min="4616" max="4616" width="14.42578125" style="259" customWidth="1"/>
    <col min="4617" max="4617" width="5.7109375" style="259" customWidth="1"/>
    <col min="4618" max="4618" width="9.7109375" style="259" bestFit="1" customWidth="1"/>
    <col min="4619" max="4619" width="9.7109375" style="259" customWidth="1"/>
    <col min="4620" max="4620" width="15.5703125" style="259" customWidth="1"/>
    <col min="4621" max="4866" width="9.140625" style="259"/>
    <col min="4867" max="4867" width="7.5703125" style="259" customWidth="1"/>
    <col min="4868" max="4869" width="17.7109375" style="259" customWidth="1"/>
    <col min="4870" max="4870" width="6.42578125" style="259" customWidth="1"/>
    <col min="4871" max="4871" width="9.85546875" style="259" customWidth="1"/>
    <col min="4872" max="4872" width="14.42578125" style="259" customWidth="1"/>
    <col min="4873" max="4873" width="5.7109375" style="259" customWidth="1"/>
    <col min="4874" max="4874" width="9.7109375" style="259" bestFit="1" customWidth="1"/>
    <col min="4875" max="4875" width="9.7109375" style="259" customWidth="1"/>
    <col min="4876" max="4876" width="15.5703125" style="259" customWidth="1"/>
    <col min="4877" max="5122" width="9.140625" style="259"/>
    <col min="5123" max="5123" width="7.5703125" style="259" customWidth="1"/>
    <col min="5124" max="5125" width="17.7109375" style="259" customWidth="1"/>
    <col min="5126" max="5126" width="6.42578125" style="259" customWidth="1"/>
    <col min="5127" max="5127" width="9.85546875" style="259" customWidth="1"/>
    <col min="5128" max="5128" width="14.42578125" style="259" customWidth="1"/>
    <col min="5129" max="5129" width="5.7109375" style="259" customWidth="1"/>
    <col min="5130" max="5130" width="9.7109375" style="259" bestFit="1" customWidth="1"/>
    <col min="5131" max="5131" width="9.7109375" style="259" customWidth="1"/>
    <col min="5132" max="5132" width="15.5703125" style="259" customWidth="1"/>
    <col min="5133" max="5378" width="9.140625" style="259"/>
    <col min="5379" max="5379" width="7.5703125" style="259" customWidth="1"/>
    <col min="5380" max="5381" width="17.7109375" style="259" customWidth="1"/>
    <col min="5382" max="5382" width="6.42578125" style="259" customWidth="1"/>
    <col min="5383" max="5383" width="9.85546875" style="259" customWidth="1"/>
    <col min="5384" max="5384" width="14.42578125" style="259" customWidth="1"/>
    <col min="5385" max="5385" width="5.7109375" style="259" customWidth="1"/>
    <col min="5386" max="5386" width="9.7109375" style="259" bestFit="1" customWidth="1"/>
    <col min="5387" max="5387" width="9.7109375" style="259" customWidth="1"/>
    <col min="5388" max="5388" width="15.5703125" style="259" customWidth="1"/>
    <col min="5389" max="5634" width="9.140625" style="259"/>
    <col min="5635" max="5635" width="7.5703125" style="259" customWidth="1"/>
    <col min="5636" max="5637" width="17.7109375" style="259" customWidth="1"/>
    <col min="5638" max="5638" width="6.42578125" style="259" customWidth="1"/>
    <col min="5639" max="5639" width="9.85546875" style="259" customWidth="1"/>
    <col min="5640" max="5640" width="14.42578125" style="259" customWidth="1"/>
    <col min="5641" max="5641" width="5.7109375" style="259" customWidth="1"/>
    <col min="5642" max="5642" width="9.7109375" style="259" bestFit="1" customWidth="1"/>
    <col min="5643" max="5643" width="9.7109375" style="259" customWidth="1"/>
    <col min="5644" max="5644" width="15.5703125" style="259" customWidth="1"/>
    <col min="5645" max="5890" width="9.140625" style="259"/>
    <col min="5891" max="5891" width="7.5703125" style="259" customWidth="1"/>
    <col min="5892" max="5893" width="17.7109375" style="259" customWidth="1"/>
    <col min="5894" max="5894" width="6.42578125" style="259" customWidth="1"/>
    <col min="5895" max="5895" width="9.85546875" style="259" customWidth="1"/>
    <col min="5896" max="5896" width="14.42578125" style="259" customWidth="1"/>
    <col min="5897" max="5897" width="5.7109375" style="259" customWidth="1"/>
    <col min="5898" max="5898" width="9.7109375" style="259" bestFit="1" customWidth="1"/>
    <col min="5899" max="5899" width="9.7109375" style="259" customWidth="1"/>
    <col min="5900" max="5900" width="15.5703125" style="259" customWidth="1"/>
    <col min="5901" max="6146" width="9.140625" style="259"/>
    <col min="6147" max="6147" width="7.5703125" style="259" customWidth="1"/>
    <col min="6148" max="6149" width="17.7109375" style="259" customWidth="1"/>
    <col min="6150" max="6150" width="6.42578125" style="259" customWidth="1"/>
    <col min="6151" max="6151" width="9.85546875" style="259" customWidth="1"/>
    <col min="6152" max="6152" width="14.42578125" style="259" customWidth="1"/>
    <col min="6153" max="6153" width="5.7109375" style="259" customWidth="1"/>
    <col min="6154" max="6154" width="9.7109375" style="259" bestFit="1" customWidth="1"/>
    <col min="6155" max="6155" width="9.7109375" style="259" customWidth="1"/>
    <col min="6156" max="6156" width="15.5703125" style="259" customWidth="1"/>
    <col min="6157" max="6402" width="9.140625" style="259"/>
    <col min="6403" max="6403" width="7.5703125" style="259" customWidth="1"/>
    <col min="6404" max="6405" width="17.7109375" style="259" customWidth="1"/>
    <col min="6406" max="6406" width="6.42578125" style="259" customWidth="1"/>
    <col min="6407" max="6407" width="9.85546875" style="259" customWidth="1"/>
    <col min="6408" max="6408" width="14.42578125" style="259" customWidth="1"/>
    <col min="6409" max="6409" width="5.7109375" style="259" customWidth="1"/>
    <col min="6410" max="6410" width="9.7109375" style="259" bestFit="1" customWidth="1"/>
    <col min="6411" max="6411" width="9.7109375" style="259" customWidth="1"/>
    <col min="6412" max="6412" width="15.5703125" style="259" customWidth="1"/>
    <col min="6413" max="6658" width="9.140625" style="259"/>
    <col min="6659" max="6659" width="7.5703125" style="259" customWidth="1"/>
    <col min="6660" max="6661" width="17.7109375" style="259" customWidth="1"/>
    <col min="6662" max="6662" width="6.42578125" style="259" customWidth="1"/>
    <col min="6663" max="6663" width="9.85546875" style="259" customWidth="1"/>
    <col min="6664" max="6664" width="14.42578125" style="259" customWidth="1"/>
    <col min="6665" max="6665" width="5.7109375" style="259" customWidth="1"/>
    <col min="6666" max="6666" width="9.7109375" style="259" bestFit="1" customWidth="1"/>
    <col min="6667" max="6667" width="9.7109375" style="259" customWidth="1"/>
    <col min="6668" max="6668" width="15.5703125" style="259" customWidth="1"/>
    <col min="6669" max="6914" width="9.140625" style="259"/>
    <col min="6915" max="6915" width="7.5703125" style="259" customWidth="1"/>
    <col min="6916" max="6917" width="17.7109375" style="259" customWidth="1"/>
    <col min="6918" max="6918" width="6.42578125" style="259" customWidth="1"/>
    <col min="6919" max="6919" width="9.85546875" style="259" customWidth="1"/>
    <col min="6920" max="6920" width="14.42578125" style="259" customWidth="1"/>
    <col min="6921" max="6921" width="5.7109375" style="259" customWidth="1"/>
    <col min="6922" max="6922" width="9.7109375" style="259" bestFit="1" customWidth="1"/>
    <col min="6923" max="6923" width="9.7109375" style="259" customWidth="1"/>
    <col min="6924" max="6924" width="15.5703125" style="259" customWidth="1"/>
    <col min="6925" max="7170" width="9.140625" style="259"/>
    <col min="7171" max="7171" width="7.5703125" style="259" customWidth="1"/>
    <col min="7172" max="7173" width="17.7109375" style="259" customWidth="1"/>
    <col min="7174" max="7174" width="6.42578125" style="259" customWidth="1"/>
    <col min="7175" max="7175" width="9.85546875" style="259" customWidth="1"/>
    <col min="7176" max="7176" width="14.42578125" style="259" customWidth="1"/>
    <col min="7177" max="7177" width="5.7109375" style="259" customWidth="1"/>
    <col min="7178" max="7178" width="9.7109375" style="259" bestFit="1" customWidth="1"/>
    <col min="7179" max="7179" width="9.7109375" style="259" customWidth="1"/>
    <col min="7180" max="7180" width="15.5703125" style="259" customWidth="1"/>
    <col min="7181" max="7426" width="9.140625" style="259"/>
    <col min="7427" max="7427" width="7.5703125" style="259" customWidth="1"/>
    <col min="7428" max="7429" width="17.7109375" style="259" customWidth="1"/>
    <col min="7430" max="7430" width="6.42578125" style="259" customWidth="1"/>
    <col min="7431" max="7431" width="9.85546875" style="259" customWidth="1"/>
    <col min="7432" max="7432" width="14.42578125" style="259" customWidth="1"/>
    <col min="7433" max="7433" width="5.7109375" style="259" customWidth="1"/>
    <col min="7434" max="7434" width="9.7109375" style="259" bestFit="1" customWidth="1"/>
    <col min="7435" max="7435" width="9.7109375" style="259" customWidth="1"/>
    <col min="7436" max="7436" width="15.5703125" style="259" customWidth="1"/>
    <col min="7437" max="7682" width="9.140625" style="259"/>
    <col min="7683" max="7683" width="7.5703125" style="259" customWidth="1"/>
    <col min="7684" max="7685" width="17.7109375" style="259" customWidth="1"/>
    <col min="7686" max="7686" width="6.42578125" style="259" customWidth="1"/>
    <col min="7687" max="7687" width="9.85546875" style="259" customWidth="1"/>
    <col min="7688" max="7688" width="14.42578125" style="259" customWidth="1"/>
    <col min="7689" max="7689" width="5.7109375" style="259" customWidth="1"/>
    <col min="7690" max="7690" width="9.7109375" style="259" bestFit="1" customWidth="1"/>
    <col min="7691" max="7691" width="9.7109375" style="259" customWidth="1"/>
    <col min="7692" max="7692" width="15.5703125" style="259" customWidth="1"/>
    <col min="7693" max="7938" width="9.140625" style="259"/>
    <col min="7939" max="7939" width="7.5703125" style="259" customWidth="1"/>
    <col min="7940" max="7941" width="17.7109375" style="259" customWidth="1"/>
    <col min="7942" max="7942" width="6.42578125" style="259" customWidth="1"/>
    <col min="7943" max="7943" width="9.85546875" style="259" customWidth="1"/>
    <col min="7944" max="7944" width="14.42578125" style="259" customWidth="1"/>
    <col min="7945" max="7945" width="5.7109375" style="259" customWidth="1"/>
    <col min="7946" max="7946" width="9.7109375" style="259" bestFit="1" customWidth="1"/>
    <col min="7947" max="7947" width="9.7109375" style="259" customWidth="1"/>
    <col min="7948" max="7948" width="15.5703125" style="259" customWidth="1"/>
    <col min="7949" max="8194" width="9.140625" style="259"/>
    <col min="8195" max="8195" width="7.5703125" style="259" customWidth="1"/>
    <col min="8196" max="8197" width="17.7109375" style="259" customWidth="1"/>
    <col min="8198" max="8198" width="6.42578125" style="259" customWidth="1"/>
    <col min="8199" max="8199" width="9.85546875" style="259" customWidth="1"/>
    <col min="8200" max="8200" width="14.42578125" style="259" customWidth="1"/>
    <col min="8201" max="8201" width="5.7109375" style="259" customWidth="1"/>
    <col min="8202" max="8202" width="9.7109375" style="259" bestFit="1" customWidth="1"/>
    <col min="8203" max="8203" width="9.7109375" style="259" customWidth="1"/>
    <col min="8204" max="8204" width="15.5703125" style="259" customWidth="1"/>
    <col min="8205" max="8450" width="9.140625" style="259"/>
    <col min="8451" max="8451" width="7.5703125" style="259" customWidth="1"/>
    <col min="8452" max="8453" width="17.7109375" style="259" customWidth="1"/>
    <col min="8454" max="8454" width="6.42578125" style="259" customWidth="1"/>
    <col min="8455" max="8455" width="9.85546875" style="259" customWidth="1"/>
    <col min="8456" max="8456" width="14.42578125" style="259" customWidth="1"/>
    <col min="8457" max="8457" width="5.7109375" style="259" customWidth="1"/>
    <col min="8458" max="8458" width="9.7109375" style="259" bestFit="1" customWidth="1"/>
    <col min="8459" max="8459" width="9.7109375" style="259" customWidth="1"/>
    <col min="8460" max="8460" width="15.5703125" style="259" customWidth="1"/>
    <col min="8461" max="8706" width="9.140625" style="259"/>
    <col min="8707" max="8707" width="7.5703125" style="259" customWidth="1"/>
    <col min="8708" max="8709" width="17.7109375" style="259" customWidth="1"/>
    <col min="8710" max="8710" width="6.42578125" style="259" customWidth="1"/>
    <col min="8711" max="8711" width="9.85546875" style="259" customWidth="1"/>
    <col min="8712" max="8712" width="14.42578125" style="259" customWidth="1"/>
    <col min="8713" max="8713" width="5.7109375" style="259" customWidth="1"/>
    <col min="8714" max="8714" width="9.7109375" style="259" bestFit="1" customWidth="1"/>
    <col min="8715" max="8715" width="9.7109375" style="259" customWidth="1"/>
    <col min="8716" max="8716" width="15.5703125" style="259" customWidth="1"/>
    <col min="8717" max="8962" width="9.140625" style="259"/>
    <col min="8963" max="8963" width="7.5703125" style="259" customWidth="1"/>
    <col min="8964" max="8965" width="17.7109375" style="259" customWidth="1"/>
    <col min="8966" max="8966" width="6.42578125" style="259" customWidth="1"/>
    <col min="8967" max="8967" width="9.85546875" style="259" customWidth="1"/>
    <col min="8968" max="8968" width="14.42578125" style="259" customWidth="1"/>
    <col min="8969" max="8969" width="5.7109375" style="259" customWidth="1"/>
    <col min="8970" max="8970" width="9.7109375" style="259" bestFit="1" customWidth="1"/>
    <col min="8971" max="8971" width="9.7109375" style="259" customWidth="1"/>
    <col min="8972" max="8972" width="15.5703125" style="259" customWidth="1"/>
    <col min="8973" max="9218" width="9.140625" style="259"/>
    <col min="9219" max="9219" width="7.5703125" style="259" customWidth="1"/>
    <col min="9220" max="9221" width="17.7109375" style="259" customWidth="1"/>
    <col min="9222" max="9222" width="6.42578125" style="259" customWidth="1"/>
    <col min="9223" max="9223" width="9.85546875" style="259" customWidth="1"/>
    <col min="9224" max="9224" width="14.42578125" style="259" customWidth="1"/>
    <col min="9225" max="9225" width="5.7109375" style="259" customWidth="1"/>
    <col min="9226" max="9226" width="9.7109375" style="259" bestFit="1" customWidth="1"/>
    <col min="9227" max="9227" width="9.7109375" style="259" customWidth="1"/>
    <col min="9228" max="9228" width="15.5703125" style="259" customWidth="1"/>
    <col min="9229" max="9474" width="9.140625" style="259"/>
    <col min="9475" max="9475" width="7.5703125" style="259" customWidth="1"/>
    <col min="9476" max="9477" width="17.7109375" style="259" customWidth="1"/>
    <col min="9478" max="9478" width="6.42578125" style="259" customWidth="1"/>
    <col min="9479" max="9479" width="9.85546875" style="259" customWidth="1"/>
    <col min="9480" max="9480" width="14.42578125" style="259" customWidth="1"/>
    <col min="9481" max="9481" width="5.7109375" style="259" customWidth="1"/>
    <col min="9482" max="9482" width="9.7109375" style="259" bestFit="1" customWidth="1"/>
    <col min="9483" max="9483" width="9.7109375" style="259" customWidth="1"/>
    <col min="9484" max="9484" width="15.5703125" style="259" customWidth="1"/>
    <col min="9485" max="9730" width="9.140625" style="259"/>
    <col min="9731" max="9731" width="7.5703125" style="259" customWidth="1"/>
    <col min="9732" max="9733" width="17.7109375" style="259" customWidth="1"/>
    <col min="9734" max="9734" width="6.42578125" style="259" customWidth="1"/>
    <col min="9735" max="9735" width="9.85546875" style="259" customWidth="1"/>
    <col min="9736" max="9736" width="14.42578125" style="259" customWidth="1"/>
    <col min="9737" max="9737" width="5.7109375" style="259" customWidth="1"/>
    <col min="9738" max="9738" width="9.7109375" style="259" bestFit="1" customWidth="1"/>
    <col min="9739" max="9739" width="9.7109375" style="259" customWidth="1"/>
    <col min="9740" max="9740" width="15.5703125" style="259" customWidth="1"/>
    <col min="9741" max="9986" width="9.140625" style="259"/>
    <col min="9987" max="9987" width="7.5703125" style="259" customWidth="1"/>
    <col min="9988" max="9989" width="17.7109375" style="259" customWidth="1"/>
    <col min="9990" max="9990" width="6.42578125" style="259" customWidth="1"/>
    <col min="9991" max="9991" width="9.85546875" style="259" customWidth="1"/>
    <col min="9992" max="9992" width="14.42578125" style="259" customWidth="1"/>
    <col min="9993" max="9993" width="5.7109375" style="259" customWidth="1"/>
    <col min="9994" max="9994" width="9.7109375" style="259" bestFit="1" customWidth="1"/>
    <col min="9995" max="9995" width="9.7109375" style="259" customWidth="1"/>
    <col min="9996" max="9996" width="15.5703125" style="259" customWidth="1"/>
    <col min="9997" max="10242" width="9.140625" style="259"/>
    <col min="10243" max="10243" width="7.5703125" style="259" customWidth="1"/>
    <col min="10244" max="10245" width="17.7109375" style="259" customWidth="1"/>
    <col min="10246" max="10246" width="6.42578125" style="259" customWidth="1"/>
    <col min="10247" max="10247" width="9.85546875" style="259" customWidth="1"/>
    <col min="10248" max="10248" width="14.42578125" style="259" customWidth="1"/>
    <col min="10249" max="10249" width="5.7109375" style="259" customWidth="1"/>
    <col min="10250" max="10250" width="9.7109375" style="259" bestFit="1" customWidth="1"/>
    <col min="10251" max="10251" width="9.7109375" style="259" customWidth="1"/>
    <col min="10252" max="10252" width="15.5703125" style="259" customWidth="1"/>
    <col min="10253" max="10498" width="9.140625" style="259"/>
    <col min="10499" max="10499" width="7.5703125" style="259" customWidth="1"/>
    <col min="10500" max="10501" width="17.7109375" style="259" customWidth="1"/>
    <col min="10502" max="10502" width="6.42578125" style="259" customWidth="1"/>
    <col min="10503" max="10503" width="9.85546875" style="259" customWidth="1"/>
    <col min="10504" max="10504" width="14.42578125" style="259" customWidth="1"/>
    <col min="10505" max="10505" width="5.7109375" style="259" customWidth="1"/>
    <col min="10506" max="10506" width="9.7109375" style="259" bestFit="1" customWidth="1"/>
    <col min="10507" max="10507" width="9.7109375" style="259" customWidth="1"/>
    <col min="10508" max="10508" width="15.5703125" style="259" customWidth="1"/>
    <col min="10509" max="10754" width="9.140625" style="259"/>
    <col min="10755" max="10755" width="7.5703125" style="259" customWidth="1"/>
    <col min="10756" max="10757" width="17.7109375" style="259" customWidth="1"/>
    <col min="10758" max="10758" width="6.42578125" style="259" customWidth="1"/>
    <col min="10759" max="10759" width="9.85546875" style="259" customWidth="1"/>
    <col min="10760" max="10760" width="14.42578125" style="259" customWidth="1"/>
    <col min="10761" max="10761" width="5.7109375" style="259" customWidth="1"/>
    <col min="10762" max="10762" width="9.7109375" style="259" bestFit="1" customWidth="1"/>
    <col min="10763" max="10763" width="9.7109375" style="259" customWidth="1"/>
    <col min="10764" max="10764" width="15.5703125" style="259" customWidth="1"/>
    <col min="10765" max="11010" width="9.140625" style="259"/>
    <col min="11011" max="11011" width="7.5703125" style="259" customWidth="1"/>
    <col min="11012" max="11013" width="17.7109375" style="259" customWidth="1"/>
    <col min="11014" max="11014" width="6.42578125" style="259" customWidth="1"/>
    <col min="11015" max="11015" width="9.85546875" style="259" customWidth="1"/>
    <col min="11016" max="11016" width="14.42578125" style="259" customWidth="1"/>
    <col min="11017" max="11017" width="5.7109375" style="259" customWidth="1"/>
    <col min="11018" max="11018" width="9.7109375" style="259" bestFit="1" customWidth="1"/>
    <col min="11019" max="11019" width="9.7109375" style="259" customWidth="1"/>
    <col min="11020" max="11020" width="15.5703125" style="259" customWidth="1"/>
    <col min="11021" max="11266" width="9.140625" style="259"/>
    <col min="11267" max="11267" width="7.5703125" style="259" customWidth="1"/>
    <col min="11268" max="11269" width="17.7109375" style="259" customWidth="1"/>
    <col min="11270" max="11270" width="6.42578125" style="259" customWidth="1"/>
    <col min="11271" max="11271" width="9.85546875" style="259" customWidth="1"/>
    <col min="11272" max="11272" width="14.42578125" style="259" customWidth="1"/>
    <col min="11273" max="11273" width="5.7109375" style="259" customWidth="1"/>
    <col min="11274" max="11274" width="9.7109375" style="259" bestFit="1" customWidth="1"/>
    <col min="11275" max="11275" width="9.7109375" style="259" customWidth="1"/>
    <col min="11276" max="11276" width="15.5703125" style="259" customWidth="1"/>
    <col min="11277" max="11522" width="9.140625" style="259"/>
    <col min="11523" max="11523" width="7.5703125" style="259" customWidth="1"/>
    <col min="11524" max="11525" width="17.7109375" style="259" customWidth="1"/>
    <col min="11526" max="11526" width="6.42578125" style="259" customWidth="1"/>
    <col min="11527" max="11527" width="9.85546875" style="259" customWidth="1"/>
    <col min="11528" max="11528" width="14.42578125" style="259" customWidth="1"/>
    <col min="11529" max="11529" width="5.7109375" style="259" customWidth="1"/>
    <col min="11530" max="11530" width="9.7109375" style="259" bestFit="1" customWidth="1"/>
    <col min="11531" max="11531" width="9.7109375" style="259" customWidth="1"/>
    <col min="11532" max="11532" width="15.5703125" style="259" customWidth="1"/>
    <col min="11533" max="11778" width="9.140625" style="259"/>
    <col min="11779" max="11779" width="7.5703125" style="259" customWidth="1"/>
    <col min="11780" max="11781" width="17.7109375" style="259" customWidth="1"/>
    <col min="11782" max="11782" width="6.42578125" style="259" customWidth="1"/>
    <col min="11783" max="11783" width="9.85546875" style="259" customWidth="1"/>
    <col min="11784" max="11784" width="14.42578125" style="259" customWidth="1"/>
    <col min="11785" max="11785" width="5.7109375" style="259" customWidth="1"/>
    <col min="11786" max="11786" width="9.7109375" style="259" bestFit="1" customWidth="1"/>
    <col min="11787" max="11787" width="9.7109375" style="259" customWidth="1"/>
    <col min="11788" max="11788" width="15.5703125" style="259" customWidth="1"/>
    <col min="11789" max="12034" width="9.140625" style="259"/>
    <col min="12035" max="12035" width="7.5703125" style="259" customWidth="1"/>
    <col min="12036" max="12037" width="17.7109375" style="259" customWidth="1"/>
    <col min="12038" max="12038" width="6.42578125" style="259" customWidth="1"/>
    <col min="12039" max="12039" width="9.85546875" style="259" customWidth="1"/>
    <col min="12040" max="12040" width="14.42578125" style="259" customWidth="1"/>
    <col min="12041" max="12041" width="5.7109375" style="259" customWidth="1"/>
    <col min="12042" max="12042" width="9.7109375" style="259" bestFit="1" customWidth="1"/>
    <col min="12043" max="12043" width="9.7109375" style="259" customWidth="1"/>
    <col min="12044" max="12044" width="15.5703125" style="259" customWidth="1"/>
    <col min="12045" max="12290" width="9.140625" style="259"/>
    <col min="12291" max="12291" width="7.5703125" style="259" customWidth="1"/>
    <col min="12292" max="12293" width="17.7109375" style="259" customWidth="1"/>
    <col min="12294" max="12294" width="6.42578125" style="259" customWidth="1"/>
    <col min="12295" max="12295" width="9.85546875" style="259" customWidth="1"/>
    <col min="12296" max="12296" width="14.42578125" style="259" customWidth="1"/>
    <col min="12297" max="12297" width="5.7109375" style="259" customWidth="1"/>
    <col min="12298" max="12298" width="9.7109375" style="259" bestFit="1" customWidth="1"/>
    <col min="12299" max="12299" width="9.7109375" style="259" customWidth="1"/>
    <col min="12300" max="12300" width="15.5703125" style="259" customWidth="1"/>
    <col min="12301" max="12546" width="9.140625" style="259"/>
    <col min="12547" max="12547" width="7.5703125" style="259" customWidth="1"/>
    <col min="12548" max="12549" width="17.7109375" style="259" customWidth="1"/>
    <col min="12550" max="12550" width="6.42578125" style="259" customWidth="1"/>
    <col min="12551" max="12551" width="9.85546875" style="259" customWidth="1"/>
    <col min="12552" max="12552" width="14.42578125" style="259" customWidth="1"/>
    <col min="12553" max="12553" width="5.7109375" style="259" customWidth="1"/>
    <col min="12554" max="12554" width="9.7109375" style="259" bestFit="1" customWidth="1"/>
    <col min="12555" max="12555" width="9.7109375" style="259" customWidth="1"/>
    <col min="12556" max="12556" width="15.5703125" style="259" customWidth="1"/>
    <col min="12557" max="12802" width="9.140625" style="259"/>
    <col min="12803" max="12803" width="7.5703125" style="259" customWidth="1"/>
    <col min="12804" max="12805" width="17.7109375" style="259" customWidth="1"/>
    <col min="12806" max="12806" width="6.42578125" style="259" customWidth="1"/>
    <col min="12807" max="12807" width="9.85546875" style="259" customWidth="1"/>
    <col min="12808" max="12808" width="14.42578125" style="259" customWidth="1"/>
    <col min="12809" max="12809" width="5.7109375" style="259" customWidth="1"/>
    <col min="12810" max="12810" width="9.7109375" style="259" bestFit="1" customWidth="1"/>
    <col min="12811" max="12811" width="9.7109375" style="259" customWidth="1"/>
    <col min="12812" max="12812" width="15.5703125" style="259" customWidth="1"/>
    <col min="12813" max="13058" width="9.140625" style="259"/>
    <col min="13059" max="13059" width="7.5703125" style="259" customWidth="1"/>
    <col min="13060" max="13061" width="17.7109375" style="259" customWidth="1"/>
    <col min="13062" max="13062" width="6.42578125" style="259" customWidth="1"/>
    <col min="13063" max="13063" width="9.85546875" style="259" customWidth="1"/>
    <col min="13064" max="13064" width="14.42578125" style="259" customWidth="1"/>
    <col min="13065" max="13065" width="5.7109375" style="259" customWidth="1"/>
    <col min="13066" max="13066" width="9.7109375" style="259" bestFit="1" customWidth="1"/>
    <col min="13067" max="13067" width="9.7109375" style="259" customWidth="1"/>
    <col min="13068" max="13068" width="15.5703125" style="259" customWidth="1"/>
    <col min="13069" max="13314" width="9.140625" style="259"/>
    <col min="13315" max="13315" width="7.5703125" style="259" customWidth="1"/>
    <col min="13316" max="13317" width="17.7109375" style="259" customWidth="1"/>
    <col min="13318" max="13318" width="6.42578125" style="259" customWidth="1"/>
    <col min="13319" max="13319" width="9.85546875" style="259" customWidth="1"/>
    <col min="13320" max="13320" width="14.42578125" style="259" customWidth="1"/>
    <col min="13321" max="13321" width="5.7109375" style="259" customWidth="1"/>
    <col min="13322" max="13322" width="9.7109375" style="259" bestFit="1" customWidth="1"/>
    <col min="13323" max="13323" width="9.7109375" style="259" customWidth="1"/>
    <col min="13324" max="13324" width="15.5703125" style="259" customWidth="1"/>
    <col min="13325" max="13570" width="9.140625" style="259"/>
    <col min="13571" max="13571" width="7.5703125" style="259" customWidth="1"/>
    <col min="13572" max="13573" width="17.7109375" style="259" customWidth="1"/>
    <col min="13574" max="13574" width="6.42578125" style="259" customWidth="1"/>
    <col min="13575" max="13575" width="9.85546875" style="259" customWidth="1"/>
    <col min="13576" max="13576" width="14.42578125" style="259" customWidth="1"/>
    <col min="13577" max="13577" width="5.7109375" style="259" customWidth="1"/>
    <col min="13578" max="13578" width="9.7109375" style="259" bestFit="1" customWidth="1"/>
    <col min="13579" max="13579" width="9.7109375" style="259" customWidth="1"/>
    <col min="13580" max="13580" width="15.5703125" style="259" customWidth="1"/>
    <col min="13581" max="13826" width="9.140625" style="259"/>
    <col min="13827" max="13827" width="7.5703125" style="259" customWidth="1"/>
    <col min="13828" max="13829" width="17.7109375" style="259" customWidth="1"/>
    <col min="13830" max="13830" width="6.42578125" style="259" customWidth="1"/>
    <col min="13831" max="13831" width="9.85546875" style="259" customWidth="1"/>
    <col min="13832" max="13832" width="14.42578125" style="259" customWidth="1"/>
    <col min="13833" max="13833" width="5.7109375" style="259" customWidth="1"/>
    <col min="13834" max="13834" width="9.7109375" style="259" bestFit="1" customWidth="1"/>
    <col min="13835" max="13835" width="9.7109375" style="259" customWidth="1"/>
    <col min="13836" max="13836" width="15.5703125" style="259" customWidth="1"/>
    <col min="13837" max="14082" width="9.140625" style="259"/>
    <col min="14083" max="14083" width="7.5703125" style="259" customWidth="1"/>
    <col min="14084" max="14085" width="17.7109375" style="259" customWidth="1"/>
    <col min="14086" max="14086" width="6.42578125" style="259" customWidth="1"/>
    <col min="14087" max="14087" width="9.85546875" style="259" customWidth="1"/>
    <col min="14088" max="14088" width="14.42578125" style="259" customWidth="1"/>
    <col min="14089" max="14089" width="5.7109375" style="259" customWidth="1"/>
    <col min="14090" max="14090" width="9.7109375" style="259" bestFit="1" customWidth="1"/>
    <col min="14091" max="14091" width="9.7109375" style="259" customWidth="1"/>
    <col min="14092" max="14092" width="15.5703125" style="259" customWidth="1"/>
    <col min="14093" max="14338" width="9.140625" style="259"/>
    <col min="14339" max="14339" width="7.5703125" style="259" customWidth="1"/>
    <col min="14340" max="14341" width="17.7109375" style="259" customWidth="1"/>
    <col min="14342" max="14342" width="6.42578125" style="259" customWidth="1"/>
    <col min="14343" max="14343" width="9.85546875" style="259" customWidth="1"/>
    <col min="14344" max="14344" width="14.42578125" style="259" customWidth="1"/>
    <col min="14345" max="14345" width="5.7109375" style="259" customWidth="1"/>
    <col min="14346" max="14346" width="9.7109375" style="259" bestFit="1" customWidth="1"/>
    <col min="14347" max="14347" width="9.7109375" style="259" customWidth="1"/>
    <col min="14348" max="14348" width="15.5703125" style="259" customWidth="1"/>
    <col min="14349" max="14594" width="9.140625" style="259"/>
    <col min="14595" max="14595" width="7.5703125" style="259" customWidth="1"/>
    <col min="14596" max="14597" width="17.7109375" style="259" customWidth="1"/>
    <col min="14598" max="14598" width="6.42578125" style="259" customWidth="1"/>
    <col min="14599" max="14599" width="9.85546875" style="259" customWidth="1"/>
    <col min="14600" max="14600" width="14.42578125" style="259" customWidth="1"/>
    <col min="14601" max="14601" width="5.7109375" style="259" customWidth="1"/>
    <col min="14602" max="14602" width="9.7109375" style="259" bestFit="1" customWidth="1"/>
    <col min="14603" max="14603" width="9.7109375" style="259" customWidth="1"/>
    <col min="14604" max="14604" width="15.5703125" style="259" customWidth="1"/>
    <col min="14605" max="14850" width="9.140625" style="259"/>
    <col min="14851" max="14851" width="7.5703125" style="259" customWidth="1"/>
    <col min="14852" max="14853" width="17.7109375" style="259" customWidth="1"/>
    <col min="14854" max="14854" width="6.42578125" style="259" customWidth="1"/>
    <col min="14855" max="14855" width="9.85546875" style="259" customWidth="1"/>
    <col min="14856" max="14856" width="14.42578125" style="259" customWidth="1"/>
    <col min="14857" max="14857" width="5.7109375" style="259" customWidth="1"/>
    <col min="14858" max="14858" width="9.7109375" style="259" bestFit="1" customWidth="1"/>
    <col min="14859" max="14859" width="9.7109375" style="259" customWidth="1"/>
    <col min="14860" max="14860" width="15.5703125" style="259" customWidth="1"/>
    <col min="14861" max="15106" width="9.140625" style="259"/>
    <col min="15107" max="15107" width="7.5703125" style="259" customWidth="1"/>
    <col min="15108" max="15109" width="17.7109375" style="259" customWidth="1"/>
    <col min="15110" max="15110" width="6.42578125" style="259" customWidth="1"/>
    <col min="15111" max="15111" width="9.85546875" style="259" customWidth="1"/>
    <col min="15112" max="15112" width="14.42578125" style="259" customWidth="1"/>
    <col min="15113" max="15113" width="5.7109375" style="259" customWidth="1"/>
    <col min="15114" max="15114" width="9.7109375" style="259" bestFit="1" customWidth="1"/>
    <col min="15115" max="15115" width="9.7109375" style="259" customWidth="1"/>
    <col min="15116" max="15116" width="15.5703125" style="259" customWidth="1"/>
    <col min="15117" max="15362" width="9.140625" style="259"/>
    <col min="15363" max="15363" width="7.5703125" style="259" customWidth="1"/>
    <col min="15364" max="15365" width="17.7109375" style="259" customWidth="1"/>
    <col min="15366" max="15366" width="6.42578125" style="259" customWidth="1"/>
    <col min="15367" max="15367" width="9.85546875" style="259" customWidth="1"/>
    <col min="15368" max="15368" width="14.42578125" style="259" customWidth="1"/>
    <col min="15369" max="15369" width="5.7109375" style="259" customWidth="1"/>
    <col min="15370" max="15370" width="9.7109375" style="259" bestFit="1" customWidth="1"/>
    <col min="15371" max="15371" width="9.7109375" style="259" customWidth="1"/>
    <col min="15372" max="15372" width="15.5703125" style="259" customWidth="1"/>
    <col min="15373" max="15618" width="9.140625" style="259"/>
    <col min="15619" max="15619" width="7.5703125" style="259" customWidth="1"/>
    <col min="15620" max="15621" width="17.7109375" style="259" customWidth="1"/>
    <col min="15622" max="15622" width="6.42578125" style="259" customWidth="1"/>
    <col min="15623" max="15623" width="9.85546875" style="259" customWidth="1"/>
    <col min="15624" max="15624" width="14.42578125" style="259" customWidth="1"/>
    <col min="15625" max="15625" width="5.7109375" style="259" customWidth="1"/>
    <col min="15626" max="15626" width="9.7109375" style="259" bestFit="1" customWidth="1"/>
    <col min="15627" max="15627" width="9.7109375" style="259" customWidth="1"/>
    <col min="15628" max="15628" width="15.5703125" style="259" customWidth="1"/>
    <col min="15629" max="15874" width="9.140625" style="259"/>
    <col min="15875" max="15875" width="7.5703125" style="259" customWidth="1"/>
    <col min="15876" max="15877" width="17.7109375" style="259" customWidth="1"/>
    <col min="15878" max="15878" width="6.42578125" style="259" customWidth="1"/>
    <col min="15879" max="15879" width="9.85546875" style="259" customWidth="1"/>
    <col min="15880" max="15880" width="14.42578125" style="259" customWidth="1"/>
    <col min="15881" max="15881" width="5.7109375" style="259" customWidth="1"/>
    <col min="15882" max="15882" width="9.7109375" style="259" bestFit="1" customWidth="1"/>
    <col min="15883" max="15883" width="9.7109375" style="259" customWidth="1"/>
    <col min="15884" max="15884" width="15.5703125" style="259" customWidth="1"/>
    <col min="15885" max="16130" width="9.140625" style="259"/>
    <col min="16131" max="16131" width="7.5703125" style="259" customWidth="1"/>
    <col min="16132" max="16133" width="17.7109375" style="259" customWidth="1"/>
    <col min="16134" max="16134" width="6.42578125" style="259" customWidth="1"/>
    <col min="16135" max="16135" width="9.85546875" style="259" customWidth="1"/>
    <col min="16136" max="16136" width="14.42578125" style="259" customWidth="1"/>
    <col min="16137" max="16137" width="5.7109375" style="259" customWidth="1"/>
    <col min="16138" max="16138" width="9.7109375" style="259" bestFit="1" customWidth="1"/>
    <col min="16139" max="16139" width="9.7109375" style="259" customWidth="1"/>
    <col min="16140" max="16140" width="15.5703125" style="259" customWidth="1"/>
    <col min="16141" max="16384" width="9.140625" style="259"/>
  </cols>
  <sheetData>
    <row r="1" spans="2:21" ht="27" customHeight="1">
      <c r="B1" s="257"/>
      <c r="C1" s="257"/>
      <c r="D1" s="257"/>
      <c r="E1" s="258" t="s">
        <v>150</v>
      </c>
      <c r="H1" s="260"/>
      <c r="I1" s="260"/>
      <c r="J1" s="260"/>
      <c r="K1" s="260"/>
      <c r="L1" s="518" t="s">
        <v>224</v>
      </c>
      <c r="N1" s="261"/>
      <c r="O1" s="262"/>
      <c r="P1" s="262"/>
      <c r="Q1" s="261"/>
      <c r="R1" s="262"/>
      <c r="S1" s="261"/>
      <c r="T1" s="262"/>
      <c r="U1" s="261"/>
    </row>
    <row r="2" spans="2:21" ht="15" customHeight="1">
      <c r="B2" s="482" t="s">
        <v>151</v>
      </c>
      <c r="C2" s="477" t="s">
        <v>152</v>
      </c>
      <c r="D2" s="482" t="s">
        <v>153</v>
      </c>
      <c r="E2" s="486" t="s">
        <v>154</v>
      </c>
      <c r="F2" s="487"/>
      <c r="G2" s="482" t="s">
        <v>155</v>
      </c>
      <c r="H2" s="477" t="s">
        <v>156</v>
      </c>
      <c r="I2" s="477" t="s">
        <v>157</v>
      </c>
      <c r="J2" s="479" t="s">
        <v>158</v>
      </c>
      <c r="K2" s="480" t="s">
        <v>159</v>
      </c>
      <c r="L2" s="482" t="s">
        <v>160</v>
      </c>
      <c r="N2" s="261"/>
      <c r="O2" s="262"/>
      <c r="P2" s="262"/>
      <c r="Q2" s="261"/>
      <c r="R2" s="262"/>
      <c r="S2" s="261"/>
      <c r="T2" s="262"/>
      <c r="U2" s="261"/>
    </row>
    <row r="3" spans="2:21" ht="15" customHeight="1">
      <c r="B3" s="485"/>
      <c r="C3" s="478"/>
      <c r="D3" s="485"/>
      <c r="E3" s="488"/>
      <c r="F3" s="489"/>
      <c r="G3" s="485"/>
      <c r="H3" s="478"/>
      <c r="I3" s="478"/>
      <c r="J3" s="478"/>
      <c r="K3" s="481"/>
      <c r="L3" s="478"/>
      <c r="N3" s="261"/>
      <c r="O3" s="262"/>
      <c r="P3" s="262"/>
      <c r="Q3" s="261"/>
      <c r="R3" s="262"/>
      <c r="S3" s="261"/>
      <c r="T3" s="262"/>
      <c r="U3" s="261"/>
    </row>
    <row r="4" spans="2:21" ht="15" customHeight="1">
      <c r="B4" s="264" t="s">
        <v>161</v>
      </c>
      <c r="C4" s="264" t="s">
        <v>162</v>
      </c>
      <c r="D4" s="266" t="s">
        <v>163</v>
      </c>
      <c r="E4" s="483" t="s">
        <v>164</v>
      </c>
      <c r="F4" s="484"/>
      <c r="G4" s="267"/>
      <c r="H4" s="268"/>
      <c r="I4" s="269"/>
      <c r="J4" s="270"/>
      <c r="K4" s="271"/>
      <c r="L4" s="270"/>
      <c r="N4" s="261"/>
      <c r="O4" s="262"/>
      <c r="P4" s="262"/>
      <c r="Q4" s="261"/>
      <c r="R4" s="262"/>
      <c r="S4" s="261"/>
      <c r="T4" s="262"/>
      <c r="U4" s="261"/>
    </row>
    <row r="5" spans="2:21" ht="15" customHeight="1">
      <c r="B5" s="272"/>
      <c r="C5" s="272" t="s">
        <v>165</v>
      </c>
      <c r="D5" s="273" t="s">
        <v>166</v>
      </c>
      <c r="E5" s="467"/>
      <c r="F5" s="468"/>
      <c r="G5" s="275"/>
      <c r="H5" s="276" t="s">
        <v>167</v>
      </c>
      <c r="I5" s="277"/>
      <c r="J5" s="278">
        <v>1</v>
      </c>
      <c r="K5" s="279"/>
      <c r="L5" s="278"/>
      <c r="N5" s="261"/>
      <c r="O5" s="262"/>
      <c r="P5" s="262"/>
      <c r="Q5" s="261"/>
      <c r="R5" s="262"/>
      <c r="S5" s="261"/>
      <c r="T5" s="262"/>
      <c r="U5" s="261"/>
    </row>
    <row r="6" spans="2:21" ht="15" customHeight="1">
      <c r="B6" s="272"/>
      <c r="C6" s="272"/>
      <c r="D6" s="273"/>
      <c r="E6" s="454" t="s">
        <v>168</v>
      </c>
      <c r="F6" s="455"/>
      <c r="G6" s="280"/>
      <c r="H6" s="268"/>
      <c r="I6" s="269"/>
      <c r="J6" s="270"/>
      <c r="K6" s="271"/>
      <c r="L6" s="270"/>
      <c r="N6" s="261"/>
      <c r="O6" s="262"/>
      <c r="P6" s="262"/>
      <c r="Q6" s="261"/>
      <c r="R6" s="262"/>
      <c r="S6" s="261"/>
      <c r="T6" s="262"/>
      <c r="U6" s="261"/>
    </row>
    <row r="7" spans="2:21" ht="15" customHeight="1">
      <c r="B7" s="272"/>
      <c r="C7" s="272"/>
      <c r="D7" s="273"/>
      <c r="E7" s="475"/>
      <c r="F7" s="476"/>
      <c r="G7" s="281" t="s">
        <v>85</v>
      </c>
      <c r="H7" s="276" t="s">
        <v>169</v>
      </c>
      <c r="I7" s="277">
        <f>集計表!N4</f>
        <v>0.66</v>
      </c>
      <c r="J7" s="277">
        <f>ROUND(I7,2)</f>
        <v>0.66</v>
      </c>
      <c r="K7" s="282"/>
      <c r="L7" s="283"/>
      <c r="N7" s="261"/>
      <c r="O7" s="262"/>
      <c r="P7" s="262"/>
      <c r="Q7" s="261"/>
      <c r="R7" s="262"/>
      <c r="S7" s="261"/>
      <c r="T7" s="262"/>
      <c r="U7" s="261"/>
    </row>
    <row r="8" spans="2:21" ht="15" customHeight="1">
      <c r="B8" s="272"/>
      <c r="C8" s="272"/>
      <c r="D8" s="273"/>
      <c r="E8" s="454" t="s">
        <v>170</v>
      </c>
      <c r="F8" s="455"/>
      <c r="G8" s="267"/>
      <c r="H8" s="268"/>
      <c r="I8" s="270"/>
      <c r="J8" s="270"/>
      <c r="K8" s="271"/>
      <c r="L8" s="270"/>
      <c r="N8" s="261"/>
      <c r="O8" s="262"/>
      <c r="P8" s="262"/>
      <c r="Q8" s="261"/>
      <c r="R8" s="262"/>
      <c r="S8" s="261"/>
      <c r="T8" s="262"/>
      <c r="U8" s="261"/>
    </row>
    <row r="9" spans="2:21" ht="15" customHeight="1">
      <c r="B9" s="272"/>
      <c r="C9" s="272"/>
      <c r="D9" s="273"/>
      <c r="E9" s="456"/>
      <c r="F9" s="457"/>
      <c r="G9" s="281" t="s">
        <v>223</v>
      </c>
      <c r="H9" s="276" t="s">
        <v>172</v>
      </c>
      <c r="I9" s="278">
        <f>集計表!N4</f>
        <v>0.66</v>
      </c>
      <c r="J9" s="278">
        <f t="shared" ref="J9:J11" si="0">ROUND(I9,1)</f>
        <v>0.7</v>
      </c>
      <c r="K9" s="282"/>
      <c r="L9" s="283"/>
      <c r="N9" s="261"/>
      <c r="O9" s="262"/>
      <c r="P9" s="262"/>
      <c r="Q9" s="261"/>
      <c r="R9" s="262"/>
      <c r="S9" s="261"/>
      <c r="T9" s="262"/>
      <c r="U9" s="261"/>
    </row>
    <row r="10" spans="2:21" ht="15" customHeight="1">
      <c r="B10" s="272"/>
      <c r="C10" s="272"/>
      <c r="D10" s="273"/>
      <c r="E10" s="456"/>
      <c r="F10" s="457"/>
      <c r="G10" s="267"/>
      <c r="H10" s="268"/>
      <c r="I10" s="270"/>
      <c r="J10" s="270"/>
      <c r="K10" s="271"/>
      <c r="L10" s="270"/>
      <c r="N10" s="261"/>
      <c r="O10" s="262"/>
      <c r="P10" s="262"/>
      <c r="Q10" s="261"/>
      <c r="R10" s="262"/>
      <c r="S10" s="261"/>
      <c r="T10" s="262"/>
      <c r="U10" s="261"/>
    </row>
    <row r="11" spans="2:21" ht="15" customHeight="1">
      <c r="B11" s="272"/>
      <c r="C11" s="272"/>
      <c r="D11" s="273"/>
      <c r="E11" s="456"/>
      <c r="F11" s="457"/>
      <c r="G11" s="281" t="s">
        <v>171</v>
      </c>
      <c r="H11" s="276" t="s">
        <v>172</v>
      </c>
      <c r="I11" s="278">
        <f>集計表!N6</f>
        <v>1</v>
      </c>
      <c r="J11" s="278">
        <f t="shared" si="0"/>
        <v>1</v>
      </c>
      <c r="K11" s="282"/>
      <c r="L11" s="283"/>
      <c r="N11" s="261"/>
      <c r="O11" s="262"/>
      <c r="P11" s="262"/>
      <c r="Q11" s="261"/>
      <c r="R11" s="262"/>
      <c r="S11" s="261"/>
      <c r="T11" s="262"/>
      <c r="U11" s="261"/>
    </row>
    <row r="12" spans="2:21" ht="15" customHeight="1">
      <c r="B12" s="272"/>
      <c r="C12" s="272"/>
      <c r="D12" s="273"/>
      <c r="E12" s="473"/>
      <c r="F12" s="474"/>
      <c r="G12" s="267"/>
      <c r="H12" s="268"/>
      <c r="I12" s="270"/>
      <c r="J12" s="270"/>
      <c r="K12" s="271"/>
      <c r="L12" s="270"/>
      <c r="N12" s="261"/>
      <c r="O12" s="262"/>
      <c r="P12" s="262"/>
      <c r="Q12" s="261"/>
      <c r="R12" s="262"/>
      <c r="S12" s="261"/>
      <c r="T12" s="262"/>
      <c r="U12" s="261"/>
    </row>
    <row r="13" spans="2:21" ht="15" customHeight="1">
      <c r="B13" s="272"/>
      <c r="C13" s="272"/>
      <c r="D13" s="273"/>
      <c r="E13" s="473"/>
      <c r="F13" s="474"/>
      <c r="G13" s="281" t="s">
        <v>173</v>
      </c>
      <c r="H13" s="276" t="s">
        <v>172</v>
      </c>
      <c r="I13" s="278">
        <f>集計表!O10</f>
        <v>0</v>
      </c>
      <c r="J13" s="278">
        <f t="shared" ref="J13" si="1">ROUND(I13,1)</f>
        <v>0</v>
      </c>
      <c r="K13" s="279"/>
      <c r="L13" s="278"/>
      <c r="N13" s="261"/>
      <c r="O13" s="262"/>
      <c r="P13" s="262"/>
      <c r="Q13" s="261"/>
      <c r="R13" s="262"/>
      <c r="S13" s="261"/>
      <c r="T13" s="262"/>
      <c r="U13" s="261"/>
    </row>
    <row r="14" spans="2:21" ht="15" customHeight="1">
      <c r="B14" s="272"/>
      <c r="C14" s="272"/>
      <c r="D14" s="273"/>
      <c r="E14" s="473"/>
      <c r="F14" s="474"/>
      <c r="G14" s="267"/>
      <c r="H14" s="268"/>
      <c r="I14" s="270"/>
      <c r="J14" s="270"/>
      <c r="K14" s="271"/>
      <c r="L14" s="270"/>
      <c r="N14" s="261"/>
      <c r="O14" s="262"/>
      <c r="P14" s="262"/>
      <c r="Q14" s="261"/>
      <c r="R14" s="262"/>
      <c r="S14" s="261"/>
      <c r="T14" s="262"/>
      <c r="U14" s="261"/>
    </row>
    <row r="15" spans="2:21" ht="15" customHeight="1">
      <c r="B15" s="272"/>
      <c r="C15" s="272"/>
      <c r="D15" s="273"/>
      <c r="E15" s="473"/>
      <c r="F15" s="474"/>
      <c r="G15" s="281" t="s">
        <v>174</v>
      </c>
      <c r="H15" s="276" t="s">
        <v>172</v>
      </c>
      <c r="I15" s="278">
        <f>集計表!O12</f>
        <v>0</v>
      </c>
      <c r="J15" s="278">
        <f t="shared" ref="J15" si="2">ROUND(I15,1)</f>
        <v>0</v>
      </c>
      <c r="K15" s="279"/>
      <c r="L15" s="278"/>
      <c r="N15" s="261"/>
      <c r="O15" s="262"/>
      <c r="P15" s="262"/>
      <c r="Q15" s="261"/>
      <c r="R15" s="262"/>
      <c r="S15" s="261"/>
      <c r="T15" s="262"/>
      <c r="U15" s="261"/>
    </row>
    <row r="16" spans="2:21" ht="15" customHeight="1">
      <c r="B16" s="272"/>
      <c r="C16" s="272"/>
      <c r="D16" s="273"/>
      <c r="E16" s="473"/>
      <c r="F16" s="474"/>
      <c r="G16" s="267"/>
      <c r="H16" s="268"/>
      <c r="I16" s="270"/>
      <c r="J16" s="270"/>
      <c r="K16" s="271"/>
      <c r="L16" s="270"/>
      <c r="N16" s="261"/>
      <c r="O16" s="262"/>
      <c r="P16" s="262"/>
      <c r="Q16" s="261"/>
      <c r="R16" s="262"/>
      <c r="S16" s="261"/>
      <c r="T16" s="262"/>
      <c r="U16" s="261"/>
    </row>
    <row r="17" spans="2:21" ht="15" customHeight="1">
      <c r="B17" s="272"/>
      <c r="C17" s="272"/>
      <c r="D17" s="273"/>
      <c r="E17" s="463"/>
      <c r="F17" s="464"/>
      <c r="G17" s="281" t="s">
        <v>175</v>
      </c>
      <c r="H17" s="276" t="s">
        <v>172</v>
      </c>
      <c r="I17" s="278">
        <f>集計表!O14</f>
        <v>1</v>
      </c>
      <c r="J17" s="278">
        <f t="shared" ref="J17" si="3">ROUND(I17,1)</f>
        <v>1</v>
      </c>
      <c r="K17" s="279"/>
      <c r="L17" s="278"/>
      <c r="N17" s="261"/>
      <c r="O17" s="262"/>
      <c r="P17" s="262"/>
      <c r="Q17" s="261"/>
      <c r="R17" s="262"/>
      <c r="S17" s="261"/>
      <c r="T17" s="262"/>
      <c r="U17" s="261"/>
    </row>
    <row r="18" spans="2:21" ht="15" customHeight="1">
      <c r="B18" s="272"/>
      <c r="C18" s="272"/>
      <c r="D18" s="286"/>
      <c r="E18" s="287"/>
      <c r="F18" s="288"/>
      <c r="G18" s="267"/>
      <c r="H18" s="268"/>
      <c r="I18" s="269"/>
      <c r="J18" s="270"/>
      <c r="K18" s="271"/>
      <c r="L18" s="270"/>
      <c r="N18" s="261"/>
      <c r="O18" s="262"/>
      <c r="P18" s="262"/>
      <c r="Q18" s="261"/>
      <c r="R18" s="262"/>
      <c r="S18" s="261"/>
      <c r="T18" s="262"/>
      <c r="U18" s="261"/>
    </row>
    <row r="19" spans="2:21" ht="15" customHeight="1">
      <c r="B19" s="272"/>
      <c r="C19" s="272"/>
      <c r="D19" s="289" t="s">
        <v>176</v>
      </c>
      <c r="E19" s="475" t="s">
        <v>177</v>
      </c>
      <c r="F19" s="476"/>
      <c r="G19" s="281"/>
      <c r="H19" s="276" t="s">
        <v>105</v>
      </c>
      <c r="I19" s="277">
        <f>集計表!O16</f>
        <v>13.26</v>
      </c>
      <c r="J19" s="290">
        <f t="shared" ref="J19" si="4">ROUND(I19,1)</f>
        <v>13.3</v>
      </c>
      <c r="K19" s="279"/>
      <c r="L19" s="278"/>
      <c r="N19" s="261"/>
      <c r="O19" s="262"/>
      <c r="P19" s="262"/>
      <c r="Q19" s="261"/>
      <c r="R19" s="262"/>
      <c r="S19" s="261"/>
      <c r="T19" s="262"/>
      <c r="U19" s="261"/>
    </row>
    <row r="20" spans="2:21" ht="15" customHeight="1">
      <c r="B20" s="272"/>
      <c r="C20" s="272"/>
      <c r="D20" s="273"/>
      <c r="E20" s="287"/>
      <c r="F20" s="288"/>
      <c r="G20" s="267"/>
      <c r="H20" s="268"/>
      <c r="I20" s="269"/>
      <c r="J20" s="270"/>
      <c r="K20" s="271"/>
      <c r="L20" s="270"/>
      <c r="N20" s="261"/>
      <c r="O20" s="262"/>
      <c r="P20" s="262"/>
      <c r="Q20" s="261"/>
      <c r="R20" s="262"/>
      <c r="S20" s="261"/>
      <c r="T20" s="262"/>
      <c r="U20" s="261"/>
    </row>
    <row r="21" spans="2:21" ht="15" customHeight="1">
      <c r="B21" s="272"/>
      <c r="C21" s="272"/>
      <c r="D21" s="289" t="s">
        <v>178</v>
      </c>
      <c r="E21" s="475" t="s">
        <v>179</v>
      </c>
      <c r="F21" s="476"/>
      <c r="G21" s="281"/>
      <c r="H21" s="276" t="s">
        <v>113</v>
      </c>
      <c r="I21" s="277">
        <f>集計表!O18</f>
        <v>109.01</v>
      </c>
      <c r="J21" s="290">
        <f t="shared" ref="J21" si="5">ROUND(I21,1)</f>
        <v>109</v>
      </c>
      <c r="K21" s="279"/>
      <c r="L21" s="278"/>
      <c r="N21" s="261"/>
      <c r="O21" s="262"/>
      <c r="P21" s="262"/>
      <c r="Q21" s="261"/>
      <c r="R21" s="262"/>
      <c r="S21" s="261"/>
      <c r="T21" s="262"/>
      <c r="U21" s="261"/>
    </row>
    <row r="22" spans="2:21" ht="15" customHeight="1">
      <c r="B22" s="272"/>
      <c r="C22" s="272"/>
      <c r="D22" s="266"/>
      <c r="E22" s="287"/>
      <c r="F22" s="288"/>
      <c r="G22" s="267"/>
      <c r="H22" s="268"/>
      <c r="I22" s="269"/>
      <c r="J22" s="270"/>
      <c r="K22" s="271"/>
      <c r="L22" s="291"/>
      <c r="N22" s="261"/>
      <c r="O22" s="262"/>
      <c r="P22" s="262"/>
      <c r="Q22" s="261"/>
      <c r="R22" s="262"/>
      <c r="S22" s="261"/>
      <c r="T22" s="262"/>
      <c r="U22" s="261"/>
    </row>
    <row r="23" spans="2:21" ht="15" customHeight="1">
      <c r="B23" s="272"/>
      <c r="C23" s="272"/>
      <c r="D23" s="273" t="s">
        <v>77</v>
      </c>
      <c r="E23" s="467"/>
      <c r="F23" s="468"/>
      <c r="G23" s="281"/>
      <c r="H23" s="276" t="s">
        <v>180</v>
      </c>
      <c r="I23" s="277">
        <f>集計表!O20</f>
        <v>0.72</v>
      </c>
      <c r="J23" s="290">
        <f t="shared" ref="J23" si="6">ROUND(I23,1)</f>
        <v>0.7</v>
      </c>
      <c r="K23" s="279"/>
      <c r="L23" s="292"/>
      <c r="N23" s="261"/>
      <c r="O23" s="262"/>
      <c r="P23" s="262"/>
      <c r="Q23" s="261"/>
      <c r="R23" s="262"/>
      <c r="S23" s="261"/>
      <c r="T23" s="262"/>
      <c r="U23" s="261"/>
    </row>
    <row r="24" spans="2:21" ht="15" customHeight="1">
      <c r="B24" s="272"/>
      <c r="C24" s="272"/>
      <c r="D24" s="286"/>
      <c r="E24" s="287"/>
      <c r="F24" s="288"/>
      <c r="G24" s="267"/>
      <c r="H24" s="268"/>
      <c r="I24" s="269"/>
      <c r="J24" s="270"/>
      <c r="K24" s="271"/>
      <c r="L24" s="270"/>
      <c r="N24" s="261"/>
      <c r="O24" s="262"/>
      <c r="P24" s="262"/>
      <c r="Q24" s="261"/>
      <c r="R24" s="262"/>
      <c r="S24" s="261"/>
      <c r="T24" s="262"/>
      <c r="U24" s="261"/>
    </row>
    <row r="25" spans="2:21" ht="15" customHeight="1">
      <c r="B25" s="272"/>
      <c r="C25" s="293"/>
      <c r="D25" s="289"/>
      <c r="E25" s="285"/>
      <c r="F25" s="274"/>
      <c r="G25" s="281"/>
      <c r="H25" s="276"/>
      <c r="I25" s="277"/>
      <c r="J25" s="290">
        <f t="shared" ref="J25" si="7">ROUND(I25,1)</f>
        <v>0</v>
      </c>
      <c r="K25" s="279"/>
      <c r="L25" s="278"/>
      <c r="N25" s="261"/>
      <c r="O25" s="262"/>
      <c r="P25" s="262"/>
      <c r="Q25" s="261"/>
      <c r="R25" s="262"/>
      <c r="S25" s="261"/>
      <c r="T25" s="262"/>
      <c r="U25" s="261"/>
    </row>
    <row r="26" spans="2:21" ht="15" customHeight="1">
      <c r="B26" s="272"/>
      <c r="C26" s="294"/>
      <c r="D26" s="266"/>
      <c r="E26" s="469"/>
      <c r="F26" s="459"/>
      <c r="G26" s="470"/>
      <c r="H26" s="268"/>
      <c r="I26" s="269"/>
      <c r="J26" s="270"/>
      <c r="K26" s="271"/>
      <c r="L26" s="270"/>
      <c r="N26" s="261"/>
      <c r="O26" s="262"/>
      <c r="P26" s="262"/>
      <c r="Q26" s="261"/>
      <c r="R26" s="262"/>
      <c r="S26" s="261"/>
      <c r="T26" s="262"/>
      <c r="U26" s="261"/>
    </row>
    <row r="27" spans="2:21" ht="15" customHeight="1">
      <c r="B27" s="272"/>
      <c r="C27" s="294"/>
      <c r="D27" s="289" t="s">
        <v>109</v>
      </c>
      <c r="E27" s="460"/>
      <c r="F27" s="461"/>
      <c r="G27" s="471"/>
      <c r="H27" s="276" t="s">
        <v>114</v>
      </c>
      <c r="I27" s="278">
        <f>集計表!O22</f>
        <v>3</v>
      </c>
      <c r="J27" s="278">
        <f t="shared" ref="J27" si="8">ROUND(I27,1)</f>
        <v>3</v>
      </c>
      <c r="K27" s="279"/>
      <c r="L27" s="278"/>
      <c r="N27" s="261"/>
      <c r="O27" s="262"/>
      <c r="P27" s="262"/>
      <c r="Q27" s="261"/>
      <c r="R27" s="262"/>
      <c r="S27" s="261"/>
      <c r="T27" s="262"/>
      <c r="U27" s="261"/>
    </row>
    <row r="28" spans="2:21" ht="15" customHeight="1">
      <c r="B28" s="272"/>
      <c r="C28" s="293"/>
      <c r="D28" s="295"/>
      <c r="E28" s="458"/>
      <c r="F28" s="462"/>
      <c r="G28" s="288"/>
      <c r="H28" s="268"/>
      <c r="I28" s="269"/>
      <c r="J28" s="270"/>
      <c r="K28" s="271"/>
      <c r="L28" s="270"/>
      <c r="N28" s="261"/>
      <c r="O28" s="262"/>
      <c r="P28" s="262"/>
      <c r="Q28" s="261"/>
      <c r="R28" s="262"/>
      <c r="S28" s="261"/>
      <c r="T28" s="262"/>
      <c r="U28" s="261"/>
    </row>
    <row r="29" spans="2:21" ht="15" customHeight="1">
      <c r="B29" s="272"/>
      <c r="C29" s="293"/>
      <c r="D29" s="289" t="s">
        <v>108</v>
      </c>
      <c r="E29" s="463"/>
      <c r="F29" s="464"/>
      <c r="G29" s="274"/>
      <c r="H29" s="276" t="s">
        <v>113</v>
      </c>
      <c r="I29" s="277">
        <f>集計表!O24</f>
        <v>0.17</v>
      </c>
      <c r="J29" s="290">
        <f t="shared" ref="J29" si="9">ROUND(I29,1)</f>
        <v>0.2</v>
      </c>
      <c r="K29" s="279"/>
      <c r="L29" s="278"/>
      <c r="N29" s="261"/>
      <c r="O29" s="262"/>
      <c r="P29" s="262"/>
      <c r="Q29" s="261"/>
      <c r="R29" s="262"/>
      <c r="S29" s="261"/>
      <c r="T29" s="262"/>
      <c r="U29" s="261"/>
    </row>
    <row r="30" spans="2:21" ht="15" customHeight="1">
      <c r="B30" s="272"/>
      <c r="C30" s="296"/>
      <c r="D30" s="295"/>
      <c r="E30" s="458"/>
      <c r="F30" s="459"/>
      <c r="G30" s="470"/>
      <c r="H30" s="268"/>
      <c r="I30" s="269"/>
      <c r="J30" s="270"/>
      <c r="K30" s="271"/>
      <c r="L30" s="270"/>
      <c r="N30" s="261"/>
      <c r="O30" s="262"/>
      <c r="P30" s="262"/>
      <c r="Q30" s="261"/>
      <c r="R30" s="262"/>
      <c r="S30" s="261"/>
      <c r="T30" s="262"/>
      <c r="U30" s="261"/>
    </row>
    <row r="31" spans="2:21" ht="15" customHeight="1">
      <c r="B31" s="272"/>
      <c r="C31" s="272"/>
      <c r="D31" s="289" t="s">
        <v>181</v>
      </c>
      <c r="E31" s="460"/>
      <c r="F31" s="461"/>
      <c r="G31" s="472"/>
      <c r="H31" s="276" t="s">
        <v>105</v>
      </c>
      <c r="I31" s="277">
        <f>集計表!O26</f>
        <v>9.76</v>
      </c>
      <c r="J31" s="290">
        <f t="shared" ref="J31" si="10">ROUND(I31,1)</f>
        <v>9.8000000000000007</v>
      </c>
      <c r="K31" s="279"/>
      <c r="L31" s="278"/>
      <c r="N31" s="261"/>
      <c r="O31" s="262"/>
      <c r="P31" s="262"/>
      <c r="Q31" s="261"/>
      <c r="R31" s="262"/>
      <c r="S31" s="261"/>
      <c r="T31" s="262"/>
      <c r="U31" s="261"/>
    </row>
    <row r="32" spans="2:21" ht="15" customHeight="1">
      <c r="B32" s="272"/>
      <c r="C32" s="272"/>
      <c r="D32" s="266"/>
      <c r="E32" s="458"/>
      <c r="F32" s="459"/>
      <c r="G32" s="284"/>
      <c r="H32" s="268"/>
      <c r="I32" s="269"/>
      <c r="J32" s="270"/>
      <c r="K32" s="271"/>
      <c r="L32" s="270"/>
      <c r="N32" s="261"/>
      <c r="O32" s="262"/>
      <c r="P32" s="262"/>
      <c r="Q32" s="261"/>
      <c r="R32" s="262"/>
      <c r="S32" s="261"/>
      <c r="T32" s="262"/>
      <c r="U32" s="261"/>
    </row>
    <row r="33" spans="2:21" ht="15" customHeight="1">
      <c r="B33" s="272"/>
      <c r="C33" s="293"/>
      <c r="D33" s="297" t="s">
        <v>182</v>
      </c>
      <c r="E33" s="460"/>
      <c r="F33" s="461"/>
      <c r="G33" s="274"/>
      <c r="H33" s="276" t="s">
        <v>105</v>
      </c>
      <c r="I33" s="277">
        <f>集計表!O28</f>
        <v>0.51</v>
      </c>
      <c r="J33" s="290">
        <f t="shared" ref="J33" si="11">ROUND(I33,1)</f>
        <v>0.5</v>
      </c>
      <c r="K33" s="279"/>
      <c r="L33" s="278"/>
      <c r="N33" s="261"/>
      <c r="O33" s="262"/>
      <c r="P33" s="262"/>
      <c r="Q33" s="261"/>
      <c r="R33" s="262"/>
      <c r="S33" s="261"/>
      <c r="T33" s="262"/>
      <c r="U33" s="261"/>
    </row>
    <row r="34" spans="2:21" ht="15" customHeight="1">
      <c r="B34" s="272"/>
      <c r="C34" s="263" t="s">
        <v>183</v>
      </c>
      <c r="D34" s="266"/>
      <c r="E34" s="458"/>
      <c r="F34" s="459"/>
      <c r="G34" s="284"/>
      <c r="H34" s="268"/>
      <c r="I34" s="269"/>
      <c r="J34" s="270"/>
      <c r="K34" s="271"/>
      <c r="L34" s="270"/>
      <c r="N34" s="261"/>
      <c r="O34" s="262"/>
      <c r="P34" s="262"/>
      <c r="Q34" s="261"/>
      <c r="R34" s="262"/>
      <c r="S34" s="261"/>
      <c r="T34" s="262"/>
      <c r="U34" s="261"/>
    </row>
    <row r="35" spans="2:21" ht="15" customHeight="1">
      <c r="B35" s="272"/>
      <c r="C35" s="265"/>
      <c r="D35" s="297"/>
      <c r="E35" s="460"/>
      <c r="F35" s="461"/>
      <c r="G35" s="274"/>
      <c r="H35" s="276"/>
      <c r="I35" s="277"/>
      <c r="J35" s="290">
        <f t="shared" ref="J35" si="12">ROUND(I35,1)</f>
        <v>0</v>
      </c>
      <c r="K35" s="279"/>
      <c r="L35" s="278"/>
      <c r="N35" s="261"/>
      <c r="O35" s="262"/>
      <c r="P35" s="262"/>
      <c r="Q35" s="261"/>
      <c r="R35" s="262"/>
      <c r="S35" s="261"/>
      <c r="T35" s="262"/>
      <c r="U35" s="261"/>
    </row>
    <row r="36" spans="2:21" ht="15" customHeight="1">
      <c r="B36" s="272"/>
      <c r="C36" s="272" t="s">
        <v>79</v>
      </c>
      <c r="D36" s="298"/>
      <c r="E36" s="458" t="s">
        <v>184</v>
      </c>
      <c r="F36" s="462"/>
      <c r="G36" s="284"/>
      <c r="H36" s="268"/>
      <c r="I36" s="269"/>
      <c r="J36" s="270"/>
      <c r="K36" s="271"/>
      <c r="L36" s="270"/>
      <c r="N36" s="261"/>
      <c r="O36" s="262"/>
      <c r="P36" s="262"/>
      <c r="Q36" s="261"/>
      <c r="R36" s="262"/>
      <c r="S36" s="261"/>
      <c r="T36" s="262"/>
      <c r="U36" s="261"/>
    </row>
    <row r="37" spans="2:21" ht="15" customHeight="1">
      <c r="B37" s="272"/>
      <c r="C37" s="265"/>
      <c r="D37" s="299" t="s">
        <v>185</v>
      </c>
      <c r="E37" s="463"/>
      <c r="F37" s="464"/>
      <c r="G37" s="274"/>
      <c r="H37" s="276" t="s">
        <v>114</v>
      </c>
      <c r="I37" s="278">
        <f>集計表!O32</f>
        <v>8</v>
      </c>
      <c r="J37" s="278">
        <f t="shared" ref="J37" si="13">ROUND(I37,1)</f>
        <v>8</v>
      </c>
      <c r="K37" s="279"/>
      <c r="L37" s="278"/>
      <c r="N37" s="261"/>
      <c r="O37" s="262"/>
      <c r="P37" s="262"/>
      <c r="Q37" s="261"/>
      <c r="R37" s="262"/>
      <c r="S37" s="261"/>
      <c r="T37" s="262"/>
      <c r="U37" s="261"/>
    </row>
    <row r="38" spans="2:21" ht="15" customHeight="1">
      <c r="B38" s="272"/>
      <c r="C38" s="272" t="s">
        <v>186</v>
      </c>
      <c r="D38" s="465"/>
      <c r="E38" s="458"/>
      <c r="F38" s="462"/>
      <c r="G38" s="284"/>
      <c r="H38" s="268"/>
      <c r="I38" s="269"/>
      <c r="J38" s="270"/>
      <c r="K38" s="271"/>
      <c r="L38" s="270"/>
      <c r="N38" s="261"/>
      <c r="O38" s="262"/>
      <c r="P38" s="262"/>
      <c r="Q38" s="261"/>
      <c r="R38" s="262"/>
      <c r="S38" s="261"/>
      <c r="T38" s="262"/>
      <c r="U38" s="261"/>
    </row>
    <row r="39" spans="2:21" ht="15" customHeight="1">
      <c r="B39" s="272"/>
      <c r="C39" s="265"/>
      <c r="D39" s="466"/>
      <c r="E39" s="463"/>
      <c r="F39" s="464"/>
      <c r="G39" s="274"/>
      <c r="H39" s="276" t="s">
        <v>187</v>
      </c>
      <c r="I39" s="278">
        <f>集計表!O34</f>
        <v>1</v>
      </c>
      <c r="J39" s="278">
        <f t="shared" ref="J39" si="14">ROUND(I39,1)</f>
        <v>1</v>
      </c>
      <c r="K39" s="279"/>
      <c r="L39" s="278"/>
      <c r="N39" s="261"/>
      <c r="O39" s="262"/>
      <c r="P39" s="262"/>
      <c r="Q39" s="261"/>
      <c r="R39" s="262"/>
      <c r="S39" s="261"/>
      <c r="T39" s="262"/>
      <c r="U39" s="261"/>
    </row>
    <row r="40" spans="2:21" ht="15" customHeight="1">
      <c r="B40" s="272"/>
      <c r="C40" s="296" t="s">
        <v>188</v>
      </c>
      <c r="D40" s="300" t="s">
        <v>189</v>
      </c>
      <c r="E40" s="450" t="s">
        <v>190</v>
      </c>
      <c r="F40" s="451"/>
      <c r="G40" s="448"/>
      <c r="H40" s="268"/>
      <c r="I40" s="269"/>
      <c r="J40" s="270"/>
      <c r="K40" s="271"/>
      <c r="L40" s="270"/>
      <c r="N40" s="261"/>
      <c r="O40" s="262"/>
      <c r="P40" s="262"/>
      <c r="Q40" s="261"/>
      <c r="R40" s="262"/>
      <c r="S40" s="261"/>
      <c r="T40" s="262"/>
      <c r="U40" s="261"/>
    </row>
    <row r="41" spans="2:21" ht="15" customHeight="1">
      <c r="B41" s="272"/>
      <c r="C41" s="301"/>
      <c r="D41" s="302"/>
      <c r="E41" s="452"/>
      <c r="F41" s="453"/>
      <c r="G41" s="449"/>
      <c r="H41" s="276" t="s">
        <v>167</v>
      </c>
      <c r="I41" s="277"/>
      <c r="J41" s="278"/>
      <c r="K41" s="279"/>
      <c r="L41" s="278"/>
      <c r="N41" s="261"/>
      <c r="O41" s="262"/>
      <c r="P41" s="262"/>
      <c r="Q41" s="261"/>
      <c r="R41" s="262"/>
      <c r="S41" s="261"/>
      <c r="T41" s="262"/>
      <c r="U41" s="261"/>
    </row>
    <row r="42" spans="2:21" ht="15" customHeight="1">
      <c r="B42" s="272"/>
      <c r="C42" s="301"/>
      <c r="D42" s="303" t="s">
        <v>191</v>
      </c>
      <c r="E42" s="450" t="s">
        <v>192</v>
      </c>
      <c r="F42" s="451"/>
      <c r="G42" s="304"/>
      <c r="H42" s="268"/>
      <c r="I42" s="269"/>
      <c r="J42" s="270"/>
      <c r="K42" s="271"/>
      <c r="L42" s="270"/>
      <c r="N42" s="262"/>
      <c r="O42" s="262"/>
      <c r="P42" s="262"/>
      <c r="Q42" s="262"/>
      <c r="R42" s="262"/>
      <c r="S42" s="261"/>
      <c r="T42" s="262"/>
      <c r="U42" s="261"/>
    </row>
    <row r="43" spans="2:21" ht="15" customHeight="1">
      <c r="B43" s="272"/>
      <c r="C43" s="305"/>
      <c r="D43" s="306"/>
      <c r="E43" s="452"/>
      <c r="F43" s="453"/>
      <c r="G43" s="307"/>
      <c r="H43" s="276" t="s">
        <v>167</v>
      </c>
      <c r="I43" s="277"/>
      <c r="J43" s="278">
        <v>1</v>
      </c>
      <c r="K43" s="279"/>
      <c r="L43" s="278"/>
      <c r="N43" s="262"/>
      <c r="O43" s="262"/>
      <c r="P43" s="262"/>
      <c r="Q43" s="262"/>
      <c r="R43" s="262"/>
      <c r="S43" s="261"/>
      <c r="T43" s="262"/>
      <c r="U43" s="261"/>
    </row>
    <row r="44" spans="2:21" ht="15" customHeight="1">
      <c r="B44" s="305"/>
      <c r="C44" s="301"/>
      <c r="D44" s="303"/>
      <c r="E44" s="450" t="s">
        <v>193</v>
      </c>
      <c r="F44" s="451"/>
      <c r="G44" s="304"/>
      <c r="H44" s="268"/>
      <c r="I44" s="269"/>
      <c r="J44" s="270"/>
      <c r="L44" s="309"/>
    </row>
    <row r="45" spans="2:21" ht="15" customHeight="1">
      <c r="B45" s="302"/>
      <c r="C45" s="302"/>
      <c r="D45" s="306"/>
      <c r="E45" s="452"/>
      <c r="F45" s="453"/>
      <c r="G45" s="307"/>
      <c r="H45" s="276" t="s">
        <v>194</v>
      </c>
      <c r="I45" s="277"/>
      <c r="J45" s="278"/>
      <c r="L45" s="302"/>
    </row>
  </sheetData>
  <mergeCells count="34">
    <mergeCell ref="E6:F7"/>
    <mergeCell ref="B2:B3"/>
    <mergeCell ref="C2:C3"/>
    <mergeCell ref="D2:D3"/>
    <mergeCell ref="E2:F3"/>
    <mergeCell ref="I2:I3"/>
    <mergeCell ref="J2:J3"/>
    <mergeCell ref="K2:K3"/>
    <mergeCell ref="L2:L3"/>
    <mergeCell ref="E4:F5"/>
    <mergeCell ref="G2:G3"/>
    <mergeCell ref="H2:H3"/>
    <mergeCell ref="D38:D39"/>
    <mergeCell ref="E38:F39"/>
    <mergeCell ref="E40:F41"/>
    <mergeCell ref="E23:F23"/>
    <mergeCell ref="E26:F27"/>
    <mergeCell ref="E28:F29"/>
    <mergeCell ref="E30:F31"/>
    <mergeCell ref="G40:G41"/>
    <mergeCell ref="E42:F43"/>
    <mergeCell ref="E44:F45"/>
    <mergeCell ref="E8:F9"/>
    <mergeCell ref="E32:F33"/>
    <mergeCell ref="E34:F35"/>
    <mergeCell ref="E36:F37"/>
    <mergeCell ref="G26:G27"/>
    <mergeCell ref="G30:G31"/>
    <mergeCell ref="E10:F11"/>
    <mergeCell ref="E12:F13"/>
    <mergeCell ref="E14:F15"/>
    <mergeCell ref="E16:F17"/>
    <mergeCell ref="E19:F19"/>
    <mergeCell ref="E21:F21"/>
  </mergeCells>
  <phoneticPr fontId="36"/>
  <printOptions horizontalCentered="1"/>
  <pageMargins left="0.78740157480314965" right="0.39370078740157483" top="0.78740157480314965" bottom="0.59055118110236227" header="0" footer="0"/>
  <pageSetup paperSize="9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24368-888F-4B32-A039-FA4A95BD0593}">
  <dimension ref="B1:Q40"/>
  <sheetViews>
    <sheetView showZeros="0" view="pageBreakPreview" topLeftCell="C1" zoomScaleNormal="100" zoomScaleSheetLayoutView="100" workbookViewId="0">
      <selection activeCell="L1" sqref="L1"/>
    </sheetView>
  </sheetViews>
  <sheetFormatPr defaultColWidth="10.140625" defaultRowHeight="18" customHeight="1"/>
  <cols>
    <col min="1" max="1" width="6.7109375" style="314" customWidth="1"/>
    <col min="2" max="2" width="13.7109375" style="407" customWidth="1"/>
    <col min="3" max="4" width="13.7109375" style="314" customWidth="1"/>
    <col min="5" max="5" width="3.7109375" style="314" customWidth="1"/>
    <col min="6" max="6" width="7.7109375" style="314" customWidth="1"/>
    <col min="7" max="13" width="8.7109375" style="314" customWidth="1"/>
    <col min="14" max="14" width="10.5703125" style="314" bestFit="1" customWidth="1"/>
    <col min="15" max="15" width="8.85546875" style="314" customWidth="1"/>
    <col min="16" max="16" width="6.7109375" style="363" customWidth="1"/>
    <col min="17" max="16384" width="10.140625" style="314"/>
  </cols>
  <sheetData>
    <row r="1" spans="2:17" ht="18" customHeight="1">
      <c r="B1" s="310" t="s">
        <v>195</v>
      </c>
      <c r="C1" s="311"/>
      <c r="D1" s="311"/>
      <c r="E1" s="312"/>
      <c r="F1" s="313"/>
      <c r="G1" s="311"/>
      <c r="H1" s="311"/>
      <c r="I1" s="311"/>
      <c r="J1" s="311"/>
      <c r="K1" s="311"/>
      <c r="L1" s="311"/>
      <c r="M1" s="311"/>
      <c r="N1" s="117"/>
      <c r="O1" s="118"/>
      <c r="P1" s="118"/>
    </row>
    <row r="2" spans="2:17" ht="18" customHeight="1">
      <c r="B2" s="315" t="s">
        <v>53</v>
      </c>
      <c r="C2" s="315" t="s">
        <v>54</v>
      </c>
      <c r="D2" s="316" t="s">
        <v>55</v>
      </c>
      <c r="E2" s="317" t="s">
        <v>7</v>
      </c>
      <c r="F2" s="255"/>
      <c r="G2" s="255"/>
      <c r="H2" s="255"/>
      <c r="I2" s="255"/>
      <c r="J2" s="255"/>
      <c r="K2" s="255"/>
      <c r="L2" s="255"/>
      <c r="M2" s="318"/>
      <c r="N2" s="118" t="s">
        <v>2</v>
      </c>
      <c r="O2" s="490" t="s">
        <v>3</v>
      </c>
      <c r="P2" s="491"/>
    </row>
    <row r="3" spans="2:17" ht="18" customHeight="1">
      <c r="B3" s="319"/>
      <c r="C3" s="320"/>
      <c r="D3" s="321"/>
      <c r="E3" s="322"/>
      <c r="F3" s="323"/>
      <c r="G3" s="324"/>
      <c r="H3" s="324"/>
      <c r="I3" s="324"/>
      <c r="J3" s="324"/>
      <c r="K3" s="324"/>
      <c r="L3" s="324"/>
      <c r="M3" s="325"/>
      <c r="N3" s="326"/>
      <c r="O3" s="327"/>
      <c r="P3" s="328"/>
    </row>
    <row r="4" spans="2:17" ht="18" customHeight="1">
      <c r="B4" s="329" t="s">
        <v>140</v>
      </c>
      <c r="C4" s="330" t="s">
        <v>132</v>
      </c>
      <c r="D4" s="331"/>
      <c r="E4" s="332"/>
      <c r="F4" s="313"/>
      <c r="G4" s="333"/>
      <c r="H4" s="333"/>
      <c r="I4" s="333"/>
      <c r="J4" s="333"/>
      <c r="K4" s="333"/>
      <c r="L4" s="333"/>
      <c r="M4" s="334" t="s">
        <v>11</v>
      </c>
      <c r="N4" s="335">
        <f>'数量計算書(矩形部)'!O12</f>
        <v>0.66</v>
      </c>
      <c r="O4" s="336">
        <f>ROUND(N4,2)</f>
        <v>0.66</v>
      </c>
      <c r="P4" s="337" t="s">
        <v>49</v>
      </c>
    </row>
    <row r="5" spans="2:17" ht="18" customHeight="1">
      <c r="B5" s="329"/>
      <c r="C5" s="338"/>
      <c r="D5" s="339"/>
      <c r="E5" s="340"/>
      <c r="F5" s="341"/>
      <c r="G5" s="342"/>
      <c r="H5" s="342"/>
      <c r="I5" s="342"/>
      <c r="J5" s="342"/>
      <c r="K5" s="342"/>
      <c r="L5" s="342"/>
      <c r="M5" s="343"/>
      <c r="N5" s="344"/>
      <c r="O5" s="345"/>
      <c r="P5" s="346"/>
    </row>
    <row r="6" spans="2:17" ht="18" customHeight="1">
      <c r="B6" s="329"/>
      <c r="C6" s="338" t="s">
        <v>131</v>
      </c>
      <c r="D6" s="339" t="s">
        <v>133</v>
      </c>
      <c r="E6" s="340"/>
      <c r="F6" s="341"/>
      <c r="G6" s="342"/>
      <c r="H6" s="342"/>
      <c r="I6" s="342"/>
      <c r="J6" s="342"/>
      <c r="K6" s="342"/>
      <c r="L6" s="342"/>
      <c r="M6" s="347" t="s">
        <v>11</v>
      </c>
      <c r="N6" s="344">
        <v>1</v>
      </c>
      <c r="O6" s="345">
        <f>ROUND(N6,2)</f>
        <v>1</v>
      </c>
      <c r="P6" s="346" t="s">
        <v>146</v>
      </c>
    </row>
    <row r="7" spans="2:17" ht="18" customHeight="1">
      <c r="B7" s="329"/>
      <c r="C7" s="348"/>
      <c r="D7" s="349"/>
      <c r="E7" s="350"/>
      <c r="F7" s="351"/>
      <c r="G7" s="326"/>
      <c r="H7" s="326"/>
      <c r="I7" s="326"/>
      <c r="J7" s="326"/>
      <c r="K7" s="326"/>
      <c r="L7" s="326"/>
      <c r="M7" s="352"/>
      <c r="N7" s="353"/>
      <c r="O7" s="354"/>
      <c r="P7" s="355"/>
    </row>
    <row r="8" spans="2:17" ht="18" customHeight="1">
      <c r="B8" s="356"/>
      <c r="C8" s="329"/>
      <c r="D8" s="357" t="s">
        <v>134</v>
      </c>
      <c r="E8" s="358"/>
      <c r="F8" s="313"/>
      <c r="G8" s="359"/>
      <c r="H8" s="359"/>
      <c r="I8" s="359"/>
      <c r="J8" s="359"/>
      <c r="K8" s="359"/>
      <c r="L8" s="359"/>
      <c r="M8" s="334" t="s">
        <v>11</v>
      </c>
      <c r="N8" s="335">
        <v>1</v>
      </c>
      <c r="O8" s="360">
        <f>ROUND(N8,2)</f>
        <v>1</v>
      </c>
      <c r="P8" s="337" t="s">
        <v>146</v>
      </c>
      <c r="Q8" s="314" t="s">
        <v>13</v>
      </c>
    </row>
    <row r="9" spans="2:17" ht="18" customHeight="1">
      <c r="B9" s="356"/>
      <c r="C9" s="348"/>
      <c r="D9" s="361"/>
      <c r="E9" s="362"/>
      <c r="F9" s="363"/>
      <c r="M9" s="347"/>
      <c r="N9" s="364"/>
      <c r="O9" s="345"/>
      <c r="P9" s="365"/>
    </row>
    <row r="10" spans="2:17" ht="18" customHeight="1">
      <c r="B10" s="356"/>
      <c r="C10" s="329"/>
      <c r="D10" s="366" t="s">
        <v>135</v>
      </c>
      <c r="E10" s="367"/>
      <c r="F10" s="341"/>
      <c r="G10" s="368"/>
      <c r="H10" s="368"/>
      <c r="I10" s="368"/>
      <c r="J10" s="368"/>
      <c r="K10" s="368"/>
      <c r="L10" s="368"/>
      <c r="M10" s="347" t="s">
        <v>11</v>
      </c>
      <c r="N10" s="344"/>
      <c r="O10" s="345">
        <f>ROUND(N10,2)</f>
        <v>0</v>
      </c>
      <c r="P10" s="346" t="s">
        <v>146</v>
      </c>
    </row>
    <row r="11" spans="2:17" ht="18" customHeight="1">
      <c r="B11" s="356"/>
      <c r="C11" s="348"/>
      <c r="D11" s="349"/>
      <c r="E11" s="350"/>
      <c r="F11" s="351"/>
      <c r="G11" s="326"/>
      <c r="H11" s="326"/>
      <c r="I11" s="326"/>
      <c r="J11" s="326"/>
      <c r="K11" s="326"/>
      <c r="L11" s="326"/>
      <c r="M11" s="352"/>
      <c r="N11" s="353"/>
      <c r="O11" s="354"/>
      <c r="P11" s="355"/>
    </row>
    <row r="12" spans="2:17" ht="18" customHeight="1">
      <c r="B12" s="356"/>
      <c r="C12" s="329"/>
      <c r="D12" s="357" t="s">
        <v>136</v>
      </c>
      <c r="E12" s="358"/>
      <c r="F12" s="313"/>
      <c r="G12" s="359"/>
      <c r="H12" s="359"/>
      <c r="I12" s="359"/>
      <c r="J12" s="359"/>
      <c r="K12" s="359"/>
      <c r="L12" s="359"/>
      <c r="M12" s="334" t="s">
        <v>11</v>
      </c>
      <c r="N12" s="335"/>
      <c r="O12" s="360">
        <f>ROUND(N12,2)</f>
        <v>0</v>
      </c>
      <c r="P12" s="337" t="s">
        <v>146</v>
      </c>
    </row>
    <row r="13" spans="2:17" ht="18" customHeight="1">
      <c r="B13" s="356"/>
      <c r="C13" s="348"/>
      <c r="D13" s="361"/>
      <c r="E13" s="362"/>
      <c r="F13" s="363"/>
      <c r="M13" s="347"/>
      <c r="N13" s="364"/>
      <c r="O13" s="345"/>
      <c r="P13" s="365"/>
    </row>
    <row r="14" spans="2:17" ht="18" customHeight="1">
      <c r="B14" s="356"/>
      <c r="C14" s="329"/>
      <c r="D14" s="366" t="s">
        <v>137</v>
      </c>
      <c r="E14" s="367"/>
      <c r="F14" s="341"/>
      <c r="G14" s="368"/>
      <c r="H14" s="368"/>
      <c r="I14" s="368"/>
      <c r="J14" s="368"/>
      <c r="K14" s="368"/>
      <c r="L14" s="368"/>
      <c r="M14" s="347" t="s">
        <v>11</v>
      </c>
      <c r="N14" s="344">
        <v>1</v>
      </c>
      <c r="O14" s="345">
        <f>ROUND(N14,2)</f>
        <v>1</v>
      </c>
      <c r="P14" s="346" t="s">
        <v>146</v>
      </c>
    </row>
    <row r="15" spans="2:17" ht="18" customHeight="1">
      <c r="B15" s="356"/>
      <c r="C15" s="369"/>
      <c r="D15" s="349"/>
      <c r="E15" s="350"/>
      <c r="F15" s="351"/>
      <c r="G15" s="326"/>
      <c r="H15" s="326"/>
      <c r="I15" s="326"/>
      <c r="J15" s="326"/>
      <c r="K15" s="326"/>
      <c r="L15" s="326"/>
      <c r="M15" s="352"/>
      <c r="N15" s="353"/>
      <c r="O15" s="370"/>
      <c r="P15" s="355"/>
    </row>
    <row r="16" spans="2:17" ht="18" customHeight="1">
      <c r="B16" s="356"/>
      <c r="C16" s="371" t="s">
        <v>138</v>
      </c>
      <c r="D16" s="372" t="s">
        <v>139</v>
      </c>
      <c r="E16" s="358"/>
      <c r="F16" s="373">
        <f>'数量計算書(円形部)'!T18</f>
        <v>11.049999999999999</v>
      </c>
      <c r="G16" s="374" t="s">
        <v>144</v>
      </c>
      <c r="H16" s="374">
        <v>1.2</v>
      </c>
      <c r="I16" s="359"/>
      <c r="J16" s="359"/>
      <c r="K16" s="359"/>
      <c r="L16" s="359"/>
      <c r="M16" s="334" t="s">
        <v>11</v>
      </c>
      <c r="N16" s="375">
        <f>ROUNDDOWN(F16*H16,2)</f>
        <v>13.26</v>
      </c>
      <c r="O16" s="336">
        <f>ROUND(N16,2)</f>
        <v>13.26</v>
      </c>
      <c r="P16" s="337" t="s">
        <v>147</v>
      </c>
    </row>
    <row r="17" spans="2:17" ht="18" customHeight="1">
      <c r="B17" s="356"/>
      <c r="C17" s="369"/>
      <c r="D17" s="349"/>
      <c r="E17" s="350"/>
      <c r="F17" s="376"/>
      <c r="G17" s="377"/>
      <c r="H17" s="377"/>
      <c r="I17" s="377"/>
      <c r="J17" s="377"/>
      <c r="K17" s="377"/>
      <c r="L17" s="377"/>
      <c r="M17" s="352"/>
      <c r="N17" s="378"/>
      <c r="O17" s="379"/>
      <c r="P17" s="355"/>
    </row>
    <row r="18" spans="2:17" ht="18" customHeight="1">
      <c r="B18" s="356"/>
      <c r="C18" s="371" t="s">
        <v>141</v>
      </c>
      <c r="D18" s="380" t="s">
        <v>142</v>
      </c>
      <c r="E18" s="381"/>
      <c r="F18" s="382"/>
      <c r="G18" s="311"/>
      <c r="H18" s="311"/>
      <c r="I18" s="311"/>
      <c r="J18" s="311"/>
      <c r="K18" s="311"/>
      <c r="L18" s="311"/>
      <c r="M18" s="334" t="s">
        <v>145</v>
      </c>
      <c r="N18" s="383">
        <f>'数量計算書(矩形部)'!O18</f>
        <v>109.0125</v>
      </c>
      <c r="O18" s="336">
        <f>ROUND(N18,2)</f>
        <v>109.01</v>
      </c>
      <c r="P18" s="337" t="s">
        <v>148</v>
      </c>
    </row>
    <row r="19" spans="2:17" ht="18" customHeight="1">
      <c r="B19" s="329"/>
      <c r="C19" s="348"/>
      <c r="D19" s="349"/>
      <c r="E19" s="350"/>
      <c r="F19" s="351"/>
      <c r="G19" s="326"/>
      <c r="H19" s="326"/>
      <c r="I19" s="326"/>
      <c r="J19" s="326"/>
      <c r="K19" s="326"/>
      <c r="L19" s="326"/>
      <c r="M19" s="352"/>
      <c r="N19" s="353"/>
      <c r="O19" s="370"/>
      <c r="P19" s="355"/>
    </row>
    <row r="20" spans="2:17" ht="18" customHeight="1">
      <c r="B20" s="356"/>
      <c r="C20" s="329"/>
      <c r="D20" s="366" t="s">
        <v>143</v>
      </c>
      <c r="E20" s="367"/>
      <c r="F20" s="341"/>
      <c r="G20" s="368"/>
      <c r="H20" s="368"/>
      <c r="I20" s="368"/>
      <c r="J20" s="368"/>
      <c r="K20" s="368"/>
      <c r="L20" s="368"/>
      <c r="M20" s="347" t="s">
        <v>11</v>
      </c>
      <c r="N20" s="344">
        <f>'数量計算書(円形部)'!K18</f>
        <v>0.72</v>
      </c>
      <c r="O20" s="336">
        <f>ROUND(N20,2)</f>
        <v>0.72</v>
      </c>
      <c r="P20" s="346" t="s">
        <v>148</v>
      </c>
      <c r="Q20" s="314" t="s">
        <v>13</v>
      </c>
    </row>
    <row r="21" spans="2:17" ht="18" customHeight="1">
      <c r="B21" s="384"/>
      <c r="C21" s="369"/>
      <c r="D21" s="385"/>
      <c r="E21" s="386"/>
      <c r="F21" s="326"/>
      <c r="G21" s="326"/>
      <c r="H21" s="326"/>
      <c r="I21" s="326"/>
      <c r="J21" s="326"/>
      <c r="K21" s="326"/>
      <c r="L21" s="326"/>
      <c r="M21" s="352"/>
      <c r="N21" s="326"/>
      <c r="O21" s="386"/>
      <c r="P21" s="355"/>
    </row>
    <row r="22" spans="2:17" ht="18" customHeight="1">
      <c r="B22" s="387"/>
      <c r="C22" s="371" t="s">
        <v>196</v>
      </c>
      <c r="D22" s="388"/>
      <c r="E22" s="389"/>
      <c r="F22" s="312"/>
      <c r="G22" s="359"/>
      <c r="H22" s="359"/>
      <c r="I22" s="359"/>
      <c r="J22" s="359"/>
      <c r="K22" s="359"/>
      <c r="L22" s="359"/>
      <c r="M22" s="334" t="s">
        <v>11</v>
      </c>
      <c r="N22" s="390">
        <f>'数量計算書(矩形部)'!O22</f>
        <v>3</v>
      </c>
      <c r="O22" s="360">
        <f>ROUND(N22,2)</f>
        <v>3</v>
      </c>
      <c r="P22" s="391" t="s">
        <v>197</v>
      </c>
    </row>
    <row r="23" spans="2:17" ht="18" customHeight="1">
      <c r="B23" s="384"/>
      <c r="C23" s="369"/>
      <c r="D23" s="385"/>
      <c r="E23" s="386"/>
      <c r="F23" s="326"/>
      <c r="G23" s="326"/>
      <c r="H23" s="326"/>
      <c r="I23" s="326"/>
      <c r="J23" s="326"/>
      <c r="K23" s="326"/>
      <c r="L23" s="326"/>
      <c r="M23" s="352"/>
      <c r="N23" s="326"/>
      <c r="O23" s="386"/>
      <c r="P23" s="355"/>
    </row>
    <row r="24" spans="2:17" ht="18" customHeight="1">
      <c r="B24" s="387"/>
      <c r="C24" s="371" t="s">
        <v>198</v>
      </c>
      <c r="D24" s="388"/>
      <c r="E24" s="389"/>
      <c r="F24" s="312"/>
      <c r="G24" s="359"/>
      <c r="H24" s="359"/>
      <c r="I24" s="359"/>
      <c r="J24" s="359"/>
      <c r="K24" s="359"/>
      <c r="L24" s="359"/>
      <c r="M24" s="334" t="s">
        <v>11</v>
      </c>
      <c r="N24" s="375">
        <f>'数量計算書(矩形部)'!O20</f>
        <v>0.17</v>
      </c>
      <c r="O24" s="336">
        <f>N24</f>
        <v>0.17</v>
      </c>
      <c r="P24" s="391" t="s">
        <v>199</v>
      </c>
    </row>
    <row r="25" spans="2:17" ht="18" customHeight="1">
      <c r="B25" s="356"/>
      <c r="C25" s="320"/>
      <c r="D25" s="321"/>
      <c r="E25" s="322"/>
      <c r="F25" s="323"/>
      <c r="G25" s="324"/>
      <c r="H25" s="324"/>
      <c r="I25" s="324"/>
      <c r="J25" s="324"/>
      <c r="K25" s="324"/>
      <c r="L25" s="324"/>
      <c r="M25" s="352"/>
      <c r="N25" s="326"/>
      <c r="O25" s="327"/>
      <c r="P25" s="328"/>
    </row>
    <row r="26" spans="2:17" ht="18" customHeight="1">
      <c r="B26" s="348"/>
      <c r="C26" s="330" t="s">
        <v>200</v>
      </c>
      <c r="D26" s="331" t="s">
        <v>201</v>
      </c>
      <c r="E26" s="332"/>
      <c r="F26" s="392"/>
      <c r="G26" s="333"/>
      <c r="H26" s="333"/>
      <c r="I26" s="333"/>
      <c r="J26" s="333"/>
      <c r="K26" s="333"/>
      <c r="L26" s="333"/>
      <c r="M26" s="334" t="s">
        <v>11</v>
      </c>
      <c r="N26" s="311">
        <v>9.76</v>
      </c>
      <c r="O26" s="393">
        <f>N26</f>
        <v>9.76</v>
      </c>
      <c r="P26" s="394" t="s">
        <v>202</v>
      </c>
    </row>
    <row r="27" spans="2:17" ht="18" customHeight="1">
      <c r="B27" s="384"/>
      <c r="C27" s="369"/>
      <c r="D27" s="385"/>
      <c r="E27" s="386"/>
      <c r="F27" s="326"/>
      <c r="G27" s="326"/>
      <c r="H27" s="326"/>
      <c r="I27" s="326"/>
      <c r="J27" s="326"/>
      <c r="K27" s="326"/>
      <c r="L27" s="326"/>
      <c r="M27" s="352"/>
      <c r="N27" s="326"/>
      <c r="O27" s="386"/>
      <c r="P27" s="355"/>
    </row>
    <row r="28" spans="2:17" ht="18" customHeight="1">
      <c r="B28" s="387"/>
      <c r="C28" s="329" t="s">
        <v>203</v>
      </c>
      <c r="D28" s="395" t="s">
        <v>204</v>
      </c>
      <c r="E28" s="396"/>
      <c r="F28" s="397"/>
      <c r="G28" s="368"/>
      <c r="H28" s="368"/>
      <c r="I28" s="368"/>
      <c r="J28" s="368"/>
      <c r="K28" s="368"/>
      <c r="L28" s="368"/>
      <c r="M28" s="347" t="s">
        <v>11</v>
      </c>
      <c r="N28" s="398">
        <f>'数量計算書(矩形部)'!O7</f>
        <v>0.51</v>
      </c>
      <c r="O28" s="399">
        <f>N28</f>
        <v>0.51</v>
      </c>
      <c r="P28" s="365" t="s">
        <v>202</v>
      </c>
    </row>
    <row r="29" spans="2:17" ht="18" customHeight="1">
      <c r="B29" s="319"/>
      <c r="C29" s="369"/>
      <c r="D29" s="385"/>
      <c r="E29" s="386"/>
      <c r="F29" s="326"/>
      <c r="G29" s="326"/>
      <c r="H29" s="326"/>
      <c r="I29" s="326"/>
      <c r="J29" s="326"/>
      <c r="K29" s="326"/>
      <c r="L29" s="326"/>
      <c r="M29" s="352"/>
      <c r="N29" s="326"/>
      <c r="O29" s="386"/>
      <c r="P29" s="355"/>
    </row>
    <row r="30" spans="2:17" ht="18" customHeight="1">
      <c r="B30" s="400" t="s">
        <v>51</v>
      </c>
      <c r="C30" s="371" t="s">
        <v>58</v>
      </c>
      <c r="D30" s="388" t="s">
        <v>59</v>
      </c>
      <c r="E30" s="389"/>
      <c r="F30" s="312" t="s">
        <v>50</v>
      </c>
      <c r="G30" s="311"/>
      <c r="H30" s="359"/>
      <c r="I30" s="359"/>
      <c r="J30" s="359"/>
      <c r="K30" s="359"/>
      <c r="L30" s="359"/>
      <c r="M30" s="334" t="s">
        <v>11</v>
      </c>
      <c r="N30" s="390">
        <f>G30</f>
        <v>0</v>
      </c>
      <c r="O30" s="360">
        <f>ROUND(N30,0)</f>
        <v>0</v>
      </c>
      <c r="P30" s="391" t="s">
        <v>52</v>
      </c>
    </row>
    <row r="31" spans="2:17" ht="18" customHeight="1">
      <c r="B31" s="319"/>
      <c r="C31" s="369"/>
      <c r="D31" s="385"/>
      <c r="E31" s="386"/>
      <c r="F31" s="326"/>
      <c r="G31" s="326"/>
      <c r="H31" s="326"/>
      <c r="I31" s="326"/>
      <c r="J31" s="326"/>
      <c r="K31" s="326"/>
      <c r="L31" s="326"/>
      <c r="M31" s="352"/>
      <c r="N31" s="326"/>
      <c r="O31" s="386"/>
      <c r="P31" s="355"/>
    </row>
    <row r="32" spans="2:17" ht="18" customHeight="1">
      <c r="B32" s="400" t="s">
        <v>48</v>
      </c>
      <c r="C32" s="371" t="s">
        <v>149</v>
      </c>
      <c r="D32" s="388" t="s">
        <v>39</v>
      </c>
      <c r="E32" s="389"/>
      <c r="F32" s="312" t="s">
        <v>50</v>
      </c>
      <c r="G32" s="311">
        <f>'数量計算書(円形部)'!M18</f>
        <v>8</v>
      </c>
      <c r="H32" s="359"/>
      <c r="I32" s="359"/>
      <c r="J32" s="359"/>
      <c r="K32" s="359"/>
      <c r="L32" s="359"/>
      <c r="M32" s="334" t="s">
        <v>11</v>
      </c>
      <c r="N32" s="390">
        <f>G32</f>
        <v>8</v>
      </c>
      <c r="O32" s="360">
        <f>ROUND(N32,0)</f>
        <v>8</v>
      </c>
      <c r="P32" s="391" t="s">
        <v>37</v>
      </c>
    </row>
    <row r="33" spans="2:16" ht="18" customHeight="1">
      <c r="B33" s="401"/>
      <c r="C33" s="320"/>
      <c r="D33" s="321"/>
      <c r="E33" s="322"/>
      <c r="F33" s="323"/>
      <c r="G33" s="324"/>
      <c r="H33" s="324"/>
      <c r="I33" s="324"/>
      <c r="J33" s="324"/>
      <c r="K33" s="324"/>
      <c r="L33" s="324"/>
      <c r="M33" s="325"/>
      <c r="N33" s="326"/>
      <c r="O33" s="327"/>
      <c r="P33" s="328"/>
    </row>
    <row r="34" spans="2:16" ht="18" customHeight="1">
      <c r="B34" s="402" t="s">
        <v>56</v>
      </c>
      <c r="C34" s="403"/>
      <c r="D34" s="331"/>
      <c r="E34" s="332"/>
      <c r="F34" s="392"/>
      <c r="G34" s="333"/>
      <c r="H34" s="333"/>
      <c r="I34" s="333"/>
      <c r="J34" s="333"/>
      <c r="K34" s="333"/>
      <c r="L34" s="333"/>
      <c r="M34" s="404"/>
      <c r="N34" s="311"/>
      <c r="O34" s="405">
        <v>1</v>
      </c>
      <c r="P34" s="394" t="s">
        <v>57</v>
      </c>
    </row>
    <row r="35" spans="2:16" ht="18" customHeight="1">
      <c r="B35" s="319"/>
      <c r="C35" s="369"/>
      <c r="D35" s="385"/>
      <c r="E35" s="386"/>
      <c r="F35" s="326"/>
      <c r="G35" s="326"/>
      <c r="H35" s="326"/>
      <c r="I35" s="326"/>
      <c r="J35" s="326"/>
      <c r="K35" s="326"/>
      <c r="L35" s="326"/>
      <c r="M35" s="352"/>
      <c r="N35" s="326"/>
      <c r="O35" s="386"/>
      <c r="P35" s="355"/>
    </row>
    <row r="36" spans="2:16" ht="18" customHeight="1">
      <c r="B36" s="384" t="s">
        <v>205</v>
      </c>
      <c r="C36" s="371" t="s">
        <v>206</v>
      </c>
      <c r="D36" s="388" t="s">
        <v>190</v>
      </c>
      <c r="E36" s="389"/>
      <c r="F36" s="312" t="s">
        <v>50</v>
      </c>
      <c r="G36" s="311">
        <f>'数量計算書(円形部)'!M22</f>
        <v>0</v>
      </c>
      <c r="H36" s="359"/>
      <c r="I36" s="359"/>
      <c r="J36" s="359"/>
      <c r="K36" s="359"/>
      <c r="L36" s="359"/>
      <c r="M36" s="334" t="s">
        <v>11</v>
      </c>
      <c r="N36" s="390">
        <f>G36</f>
        <v>0</v>
      </c>
      <c r="O36" s="360"/>
      <c r="P36" s="391" t="s">
        <v>207</v>
      </c>
    </row>
    <row r="37" spans="2:16" ht="18" customHeight="1">
      <c r="B37" s="356"/>
      <c r="C37" s="320"/>
      <c r="D37" s="321"/>
      <c r="E37" s="322"/>
      <c r="F37" s="323"/>
      <c r="G37" s="324"/>
      <c r="H37" s="324"/>
      <c r="I37" s="324"/>
      <c r="J37" s="324"/>
      <c r="K37" s="324"/>
      <c r="L37" s="324"/>
      <c r="M37" s="325"/>
      <c r="N37" s="326"/>
      <c r="O37" s="327"/>
      <c r="P37" s="328"/>
    </row>
    <row r="38" spans="2:16" ht="18" customHeight="1">
      <c r="B38" s="348"/>
      <c r="C38" s="338" t="s">
        <v>191</v>
      </c>
      <c r="D38" s="331" t="s">
        <v>192</v>
      </c>
      <c r="E38" s="332"/>
      <c r="F38" s="392"/>
      <c r="G38" s="333"/>
      <c r="H38" s="333"/>
      <c r="I38" s="333"/>
      <c r="J38" s="333"/>
      <c r="K38" s="333"/>
      <c r="L38" s="333"/>
      <c r="M38" s="404"/>
      <c r="N38" s="311"/>
      <c r="O38" s="405">
        <v>1</v>
      </c>
      <c r="P38" s="394" t="s">
        <v>57</v>
      </c>
    </row>
    <row r="39" spans="2:16" ht="18" customHeight="1">
      <c r="B39" s="356"/>
      <c r="C39" s="406"/>
      <c r="D39" s="321"/>
      <c r="E39" s="322"/>
      <c r="F39" s="323"/>
      <c r="G39" s="324"/>
      <c r="H39" s="324"/>
      <c r="I39" s="324"/>
      <c r="J39" s="324"/>
      <c r="K39" s="324"/>
      <c r="L39" s="324"/>
      <c r="M39" s="325"/>
      <c r="N39" s="326"/>
      <c r="O39" s="327"/>
      <c r="P39" s="328"/>
    </row>
    <row r="40" spans="2:16" ht="18" customHeight="1">
      <c r="B40" s="402"/>
      <c r="C40" s="403"/>
      <c r="D40" s="331" t="s">
        <v>208</v>
      </c>
      <c r="E40" s="332"/>
      <c r="F40" s="392"/>
      <c r="G40" s="333"/>
      <c r="H40" s="333"/>
      <c r="I40" s="333"/>
      <c r="J40" s="333"/>
      <c r="K40" s="333"/>
      <c r="L40" s="333"/>
      <c r="M40" s="404"/>
      <c r="N40" s="311"/>
      <c r="O40" s="405"/>
      <c r="P40" s="394" t="s">
        <v>57</v>
      </c>
    </row>
  </sheetData>
  <mergeCells count="1">
    <mergeCell ref="O2:P2"/>
  </mergeCells>
  <phoneticPr fontId="36"/>
  <printOptions horizontalCentered="1" gridLinesSet="0"/>
  <pageMargins left="0.39370078740157483" right="0.39370078740157483" top="0.78740157480314965" bottom="0.39370078740157483" header="0" footer="0"/>
  <pageSetup paperSize="9" orientation="landscape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5"/>
  <sheetViews>
    <sheetView zoomScale="130" zoomScaleNormal="130" workbookViewId="0">
      <pane ySplit="6" topLeftCell="A7" activePane="bottomLeft" state="frozen"/>
      <selection activeCell="L1" sqref="L1"/>
      <selection pane="bottomLeft" activeCell="L1" sqref="L1"/>
    </sheetView>
  </sheetViews>
  <sheetFormatPr defaultColWidth="6.42578125" defaultRowHeight="12.75"/>
  <cols>
    <col min="1" max="1" width="10.7109375" style="119" customWidth="1"/>
    <col min="2" max="2" width="7.42578125" style="200" customWidth="1"/>
    <col min="3" max="6" width="7.42578125" style="119" customWidth="1"/>
    <col min="7" max="7" width="7.42578125" style="201" customWidth="1"/>
    <col min="8" max="11" width="7.42578125" style="119" customWidth="1"/>
    <col min="12" max="12" width="7.42578125" style="200" customWidth="1"/>
    <col min="13" max="20" width="7.42578125" style="119" customWidth="1"/>
    <col min="21" max="16384" width="6.42578125" style="119"/>
  </cols>
  <sheetData>
    <row r="1" spans="1:20" ht="17.25" customHeight="1">
      <c r="A1" s="492" t="s">
        <v>99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2"/>
      <c r="Q1" s="492"/>
      <c r="R1" s="492"/>
      <c r="S1" s="492"/>
      <c r="T1" s="492"/>
    </row>
    <row r="2" spans="1:20" ht="12" customHeight="1">
      <c r="A2" s="505" t="s">
        <v>61</v>
      </c>
      <c r="B2" s="505" t="s">
        <v>60</v>
      </c>
      <c r="C2" s="493" t="s">
        <v>62</v>
      </c>
      <c r="D2" s="495" t="s">
        <v>63</v>
      </c>
      <c r="E2" s="503" t="s">
        <v>66</v>
      </c>
      <c r="F2" s="503"/>
      <c r="G2" s="503"/>
      <c r="H2" s="503"/>
      <c r="I2" s="504" t="s">
        <v>67</v>
      </c>
      <c r="J2" s="504"/>
      <c r="K2" s="504"/>
      <c r="L2" s="504"/>
      <c r="M2" s="504"/>
      <c r="N2" s="504"/>
      <c r="O2" s="504" t="s">
        <v>68</v>
      </c>
      <c r="P2" s="504"/>
      <c r="Q2" s="504"/>
      <c r="R2" s="504"/>
      <c r="S2" s="504"/>
      <c r="T2" s="504"/>
    </row>
    <row r="3" spans="1:20" ht="12" customHeight="1">
      <c r="A3" s="506"/>
      <c r="B3" s="506"/>
      <c r="C3" s="494"/>
      <c r="D3" s="496"/>
      <c r="E3" s="120"/>
      <c r="F3" s="202" t="s">
        <v>70</v>
      </c>
      <c r="G3" s="203"/>
      <c r="H3" s="202" t="s">
        <v>87</v>
      </c>
      <c r="I3" s="204" t="s">
        <v>73</v>
      </c>
      <c r="J3" s="205"/>
      <c r="K3" s="205"/>
      <c r="L3" s="204"/>
      <c r="M3" s="508" t="s">
        <v>79</v>
      </c>
      <c r="N3" s="508"/>
      <c r="O3" s="504" t="s">
        <v>83</v>
      </c>
      <c r="P3" s="504"/>
      <c r="Q3" s="504"/>
      <c r="R3" s="504"/>
      <c r="S3" s="504"/>
      <c r="T3" s="504"/>
    </row>
    <row r="4" spans="1:20" ht="12" customHeight="1">
      <c r="A4" s="506"/>
      <c r="B4" s="506"/>
      <c r="C4" s="494"/>
      <c r="D4" s="496"/>
      <c r="E4" s="121" t="s">
        <v>69</v>
      </c>
      <c r="F4" s="206" t="s">
        <v>90</v>
      </c>
      <c r="G4" s="207" t="s">
        <v>85</v>
      </c>
      <c r="H4" s="206" t="s">
        <v>91</v>
      </c>
      <c r="I4" s="206" t="s">
        <v>74</v>
      </c>
      <c r="J4" s="206" t="s">
        <v>76</v>
      </c>
      <c r="K4" s="206" t="s">
        <v>77</v>
      </c>
      <c r="L4" s="206" t="s">
        <v>78</v>
      </c>
      <c r="M4" s="509" t="s">
        <v>80</v>
      </c>
      <c r="N4" s="509"/>
      <c r="O4" s="125"/>
      <c r="P4" s="122"/>
      <c r="Q4" s="125"/>
      <c r="R4" s="125"/>
      <c r="S4" s="125"/>
      <c r="T4" s="122"/>
    </row>
    <row r="5" spans="1:20" ht="12" customHeight="1">
      <c r="A5" s="506"/>
      <c r="B5" s="506"/>
      <c r="C5" s="494"/>
      <c r="D5" s="496"/>
      <c r="E5" s="121"/>
      <c r="F5" s="206"/>
      <c r="G5" s="207"/>
      <c r="H5" s="206"/>
      <c r="I5" s="206" t="s">
        <v>75</v>
      </c>
      <c r="J5" s="206"/>
      <c r="K5" s="206"/>
      <c r="L5" s="206"/>
      <c r="M5" s="510" t="s">
        <v>81</v>
      </c>
      <c r="N5" s="510" t="s">
        <v>82</v>
      </c>
      <c r="O5" s="122" t="s">
        <v>84</v>
      </c>
      <c r="P5" s="122" t="s">
        <v>85</v>
      </c>
      <c r="Q5" s="122" t="s">
        <v>86</v>
      </c>
      <c r="R5" s="122" t="s">
        <v>87</v>
      </c>
      <c r="S5" s="122" t="s">
        <v>88</v>
      </c>
      <c r="T5" s="122" t="s">
        <v>89</v>
      </c>
    </row>
    <row r="6" spans="1:20" ht="12" customHeight="1" thickBot="1">
      <c r="A6" s="507"/>
      <c r="B6" s="507"/>
      <c r="C6" s="122" t="s">
        <v>64</v>
      </c>
      <c r="D6" s="122" t="s">
        <v>65</v>
      </c>
      <c r="E6" s="122" t="s">
        <v>64</v>
      </c>
      <c r="F6" s="122" t="s">
        <v>64</v>
      </c>
      <c r="G6" s="122" t="s">
        <v>64</v>
      </c>
      <c r="H6" s="122" t="s">
        <v>64</v>
      </c>
      <c r="I6" s="126" t="s">
        <v>71</v>
      </c>
      <c r="J6" s="126" t="s">
        <v>72</v>
      </c>
      <c r="K6" s="126" t="s">
        <v>72</v>
      </c>
      <c r="L6" s="126" t="s">
        <v>72</v>
      </c>
      <c r="M6" s="510"/>
      <c r="N6" s="511"/>
      <c r="O6" s="126"/>
      <c r="P6" s="126"/>
      <c r="Q6" s="126"/>
      <c r="R6" s="126"/>
      <c r="S6" s="126"/>
      <c r="T6" s="126"/>
    </row>
    <row r="7" spans="1:20" ht="12" customHeight="1" thickTop="1">
      <c r="A7" s="127"/>
      <c r="B7" s="128"/>
      <c r="C7" s="129"/>
      <c r="D7" s="130"/>
      <c r="E7" s="130"/>
      <c r="F7" s="130"/>
      <c r="G7" s="130"/>
      <c r="H7" s="131"/>
      <c r="I7" s="132"/>
      <c r="J7" s="133"/>
      <c r="K7" s="134"/>
      <c r="L7" s="135"/>
      <c r="M7" s="136"/>
      <c r="N7" s="137"/>
      <c r="O7" s="134"/>
      <c r="P7" s="138"/>
      <c r="Q7" s="138"/>
      <c r="R7" s="134"/>
      <c r="S7" s="139"/>
      <c r="T7" s="140"/>
    </row>
    <row r="8" spans="1:20" ht="12" customHeight="1">
      <c r="A8" s="122" t="s">
        <v>92</v>
      </c>
      <c r="B8" s="124" t="s">
        <v>93</v>
      </c>
      <c r="C8" s="141">
        <v>2.6150000000000002</v>
      </c>
      <c r="D8" s="142"/>
      <c r="E8" s="142"/>
      <c r="F8" s="142"/>
      <c r="G8" s="142">
        <v>0.6</v>
      </c>
      <c r="H8" s="123">
        <v>0.83</v>
      </c>
      <c r="I8" s="143">
        <v>1</v>
      </c>
      <c r="J8" s="144">
        <v>366.5</v>
      </c>
      <c r="K8" s="145">
        <v>0.26</v>
      </c>
      <c r="L8" s="146">
        <v>1.31</v>
      </c>
      <c r="M8" s="147">
        <v>8</v>
      </c>
      <c r="N8" s="148">
        <v>8</v>
      </c>
      <c r="O8" s="145"/>
      <c r="P8" s="149">
        <v>1.52</v>
      </c>
      <c r="Q8" s="149"/>
      <c r="R8" s="145">
        <v>2.44</v>
      </c>
      <c r="S8" s="150"/>
      <c r="T8" s="151">
        <f>SUM(O8:S8)</f>
        <v>3.96</v>
      </c>
    </row>
    <row r="9" spans="1:20" ht="12" customHeight="1">
      <c r="A9" s="152"/>
      <c r="B9" s="153"/>
      <c r="C9" s="154"/>
      <c r="D9" s="155"/>
      <c r="E9" s="155"/>
      <c r="F9" s="155"/>
      <c r="G9" s="155"/>
      <c r="H9" s="156"/>
      <c r="I9" s="157"/>
      <c r="J9" s="158"/>
      <c r="K9" s="159"/>
      <c r="L9" s="160"/>
      <c r="M9" s="161"/>
      <c r="N9" s="162"/>
      <c r="O9" s="159"/>
      <c r="P9" s="163"/>
      <c r="Q9" s="163"/>
      <c r="R9" s="159"/>
      <c r="S9" s="164"/>
      <c r="T9" s="165"/>
    </row>
    <row r="10" spans="1:20" ht="12" customHeight="1">
      <c r="A10" s="166"/>
      <c r="B10" s="124" t="s">
        <v>94</v>
      </c>
      <c r="C10" s="141"/>
      <c r="D10" s="167"/>
      <c r="E10" s="167"/>
      <c r="F10" s="167"/>
      <c r="G10" s="167"/>
      <c r="H10" s="168">
        <v>1.7</v>
      </c>
      <c r="I10" s="169"/>
      <c r="J10" s="170">
        <v>582.29999999999995</v>
      </c>
      <c r="K10" s="171">
        <v>0.43</v>
      </c>
      <c r="L10" s="172"/>
      <c r="M10" s="147"/>
      <c r="N10" s="173"/>
      <c r="O10" s="171"/>
      <c r="P10" s="174"/>
      <c r="Q10" s="174"/>
      <c r="R10" s="171">
        <v>6.58</v>
      </c>
      <c r="S10" s="175"/>
      <c r="T10" s="176">
        <f t="shared" ref="T10" si="0">SUM(O10:S10)</f>
        <v>6.58</v>
      </c>
    </row>
    <row r="11" spans="1:20" ht="12" customHeight="1">
      <c r="A11" s="177"/>
      <c r="B11" s="153"/>
      <c r="C11" s="154"/>
      <c r="D11" s="142"/>
      <c r="E11" s="142"/>
      <c r="F11" s="142"/>
      <c r="G11" s="142"/>
      <c r="H11" s="123"/>
      <c r="I11" s="143"/>
      <c r="J11" s="144"/>
      <c r="K11" s="145"/>
      <c r="L11" s="146"/>
      <c r="M11" s="161"/>
      <c r="N11" s="148"/>
      <c r="O11" s="145"/>
      <c r="P11" s="163"/>
      <c r="Q11" s="149"/>
      <c r="R11" s="145"/>
      <c r="S11" s="150"/>
      <c r="T11" s="151"/>
    </row>
    <row r="12" spans="1:20" ht="12" customHeight="1">
      <c r="A12" s="122"/>
      <c r="B12" s="124" t="s">
        <v>86</v>
      </c>
      <c r="C12" s="141"/>
      <c r="D12" s="142"/>
      <c r="E12" s="142"/>
      <c r="F12" s="142"/>
      <c r="G12" s="142"/>
      <c r="H12" s="123"/>
      <c r="I12" s="143"/>
      <c r="J12" s="144">
        <v>109.01</v>
      </c>
      <c r="K12" s="145">
        <v>0.03</v>
      </c>
      <c r="L12" s="146">
        <v>0.17</v>
      </c>
      <c r="M12" s="147"/>
      <c r="N12" s="148"/>
      <c r="O12" s="145"/>
      <c r="P12" s="174"/>
      <c r="Q12" s="149">
        <v>0.51</v>
      </c>
      <c r="R12" s="145"/>
      <c r="S12" s="150"/>
      <c r="T12" s="151">
        <f t="shared" ref="T12" si="1">SUM(O12:S12)</f>
        <v>0.51</v>
      </c>
    </row>
    <row r="13" spans="1:20" ht="12" customHeight="1">
      <c r="A13" s="152"/>
      <c r="B13" s="153"/>
      <c r="C13" s="154"/>
      <c r="D13" s="155"/>
      <c r="E13" s="155"/>
      <c r="F13" s="155"/>
      <c r="G13" s="155"/>
      <c r="H13" s="156"/>
      <c r="I13" s="157"/>
      <c r="J13" s="158"/>
      <c r="K13" s="159"/>
      <c r="L13" s="160"/>
      <c r="M13" s="161"/>
      <c r="N13" s="162"/>
      <c r="O13" s="159"/>
      <c r="P13" s="163"/>
      <c r="Q13" s="163"/>
      <c r="R13" s="159"/>
      <c r="S13" s="164"/>
      <c r="T13" s="165"/>
    </row>
    <row r="14" spans="1:20" ht="12" customHeight="1">
      <c r="A14" s="166"/>
      <c r="B14" s="124"/>
      <c r="C14" s="141"/>
      <c r="D14" s="167"/>
      <c r="E14" s="167"/>
      <c r="F14" s="167"/>
      <c r="G14" s="167"/>
      <c r="H14" s="168"/>
      <c r="I14" s="169"/>
      <c r="J14" s="170"/>
      <c r="K14" s="171"/>
      <c r="L14" s="172"/>
      <c r="M14" s="147"/>
      <c r="N14" s="173"/>
      <c r="O14" s="171"/>
      <c r="P14" s="174"/>
      <c r="Q14" s="174"/>
      <c r="R14" s="171"/>
      <c r="S14" s="175"/>
      <c r="T14" s="176">
        <f t="shared" ref="T14" si="2">SUM(O14:S14)</f>
        <v>0</v>
      </c>
    </row>
    <row r="15" spans="1:20" ht="12" customHeight="1">
      <c r="A15" s="152"/>
      <c r="B15" s="153"/>
      <c r="C15" s="178"/>
      <c r="D15" s="155"/>
      <c r="E15" s="155"/>
      <c r="F15" s="155"/>
      <c r="G15" s="155"/>
      <c r="H15" s="156"/>
      <c r="I15" s="157"/>
      <c r="J15" s="158"/>
      <c r="K15" s="159"/>
      <c r="L15" s="160"/>
      <c r="M15" s="161"/>
      <c r="N15" s="162"/>
      <c r="O15" s="159"/>
      <c r="P15" s="163"/>
      <c r="Q15" s="163"/>
      <c r="R15" s="159"/>
      <c r="S15" s="164"/>
      <c r="T15" s="165"/>
    </row>
    <row r="16" spans="1:20" ht="12" customHeight="1" thickBot="1">
      <c r="A16" s="126"/>
      <c r="B16" s="179"/>
      <c r="C16" s="180"/>
      <c r="D16" s="181"/>
      <c r="E16" s="181"/>
      <c r="F16" s="181"/>
      <c r="G16" s="181"/>
      <c r="H16" s="182"/>
      <c r="I16" s="183"/>
      <c r="J16" s="184"/>
      <c r="K16" s="185"/>
      <c r="L16" s="186"/>
      <c r="M16" s="187"/>
      <c r="N16" s="188"/>
      <c r="O16" s="185"/>
      <c r="P16" s="189"/>
      <c r="Q16" s="189"/>
      <c r="R16" s="185"/>
      <c r="S16" s="190"/>
      <c r="T16" s="254">
        <f t="shared" ref="T16" si="3">SUM(O16:S16)</f>
        <v>0</v>
      </c>
    </row>
    <row r="17" spans="1:20" ht="12" customHeight="1" thickTop="1">
      <c r="A17" s="497" t="s">
        <v>95</v>
      </c>
      <c r="B17" s="498"/>
      <c r="C17" s="498"/>
      <c r="D17" s="498"/>
      <c r="E17" s="498"/>
      <c r="F17" s="498"/>
      <c r="G17" s="498"/>
      <c r="H17" s="499"/>
      <c r="I17" s="132"/>
      <c r="J17" s="191"/>
      <c r="K17" s="130"/>
      <c r="L17" s="192"/>
      <c r="M17" s="193"/>
      <c r="N17" s="137"/>
      <c r="O17" s="194"/>
      <c r="P17" s="195"/>
      <c r="Q17" s="196"/>
      <c r="R17" s="194"/>
      <c r="S17" s="197"/>
      <c r="T17" s="194"/>
    </row>
    <row r="18" spans="1:20" ht="12" customHeight="1">
      <c r="A18" s="500"/>
      <c r="B18" s="501"/>
      <c r="C18" s="501"/>
      <c r="D18" s="501"/>
      <c r="E18" s="501"/>
      <c r="F18" s="501"/>
      <c r="G18" s="501"/>
      <c r="H18" s="502"/>
      <c r="I18" s="169"/>
      <c r="J18" s="198">
        <f>ROUNDDOWN(SUM(J7:J16),1)</f>
        <v>1057.8</v>
      </c>
      <c r="K18" s="169">
        <f t="shared" ref="K18:T18" si="4">SUM(K7:K16)</f>
        <v>0.72</v>
      </c>
      <c r="L18" s="169">
        <f t="shared" si="4"/>
        <v>1.48</v>
      </c>
      <c r="M18" s="199">
        <f t="shared" si="4"/>
        <v>8</v>
      </c>
      <c r="N18" s="199">
        <f t="shared" si="4"/>
        <v>8</v>
      </c>
      <c r="O18" s="169">
        <f t="shared" si="4"/>
        <v>0</v>
      </c>
      <c r="P18" s="169">
        <f t="shared" si="4"/>
        <v>1.52</v>
      </c>
      <c r="Q18" s="169">
        <f t="shared" si="4"/>
        <v>0.51</v>
      </c>
      <c r="R18" s="169">
        <f t="shared" si="4"/>
        <v>9.02</v>
      </c>
      <c r="S18" s="169">
        <f t="shared" si="4"/>
        <v>0</v>
      </c>
      <c r="T18" s="167">
        <f t="shared" si="4"/>
        <v>11.049999999999999</v>
      </c>
    </row>
    <row r="19" spans="1:20" ht="12" customHeight="1"/>
    <row r="20" spans="1:20" ht="12" customHeight="1">
      <c r="B20" s="250" t="s">
        <v>115</v>
      </c>
      <c r="C20" s="250"/>
      <c r="D20" s="250"/>
      <c r="E20" s="250"/>
      <c r="F20" s="250"/>
      <c r="G20" s="251"/>
      <c r="H20" s="250"/>
      <c r="I20" s="250"/>
      <c r="J20" s="250"/>
      <c r="K20" s="250"/>
      <c r="L20" s="250"/>
      <c r="M20" s="250"/>
      <c r="Q20" s="250"/>
      <c r="R20" s="250"/>
      <c r="S20" s="250"/>
      <c r="T20" s="250"/>
    </row>
    <row r="21" spans="1:20">
      <c r="B21" s="250" t="s">
        <v>116</v>
      </c>
      <c r="C21" s="250"/>
      <c r="D21" s="250"/>
      <c r="E21" s="250"/>
      <c r="F21" s="250"/>
      <c r="G21" s="251"/>
      <c r="H21" s="250"/>
      <c r="I21" s="250"/>
      <c r="J21" s="250"/>
      <c r="K21" s="250"/>
      <c r="L21" s="250"/>
      <c r="M21" s="250"/>
      <c r="Q21" s="250"/>
      <c r="R21" s="250"/>
      <c r="S21" s="250"/>
      <c r="T21" s="250"/>
    </row>
    <row r="22" spans="1:20">
      <c r="B22" s="250"/>
      <c r="C22" s="250"/>
      <c r="D22" s="250"/>
      <c r="E22" s="250"/>
      <c r="F22" s="250"/>
      <c r="G22" s="251"/>
      <c r="H22" s="250"/>
      <c r="I22" s="250"/>
      <c r="J22" s="250"/>
      <c r="K22" s="250"/>
      <c r="L22" s="250"/>
      <c r="M22" s="250"/>
      <c r="Q22" s="250"/>
      <c r="R22" s="250"/>
      <c r="S22" s="250"/>
      <c r="T22" s="250"/>
    </row>
    <row r="23" spans="1:20">
      <c r="B23" s="250" t="s">
        <v>117</v>
      </c>
      <c r="C23" s="250" t="s">
        <v>120</v>
      </c>
      <c r="D23" s="250"/>
      <c r="E23" s="250"/>
      <c r="F23" s="250"/>
      <c r="G23" s="251"/>
      <c r="H23" s="250"/>
      <c r="I23" s="250"/>
      <c r="J23" s="250"/>
      <c r="K23" s="250"/>
      <c r="L23" s="250"/>
      <c r="M23" s="250"/>
      <c r="Q23" s="250"/>
      <c r="R23" s="250"/>
      <c r="S23" s="250"/>
      <c r="T23" s="250"/>
    </row>
    <row r="24" spans="1:20">
      <c r="B24" s="250"/>
      <c r="C24" s="250" t="s">
        <v>118</v>
      </c>
      <c r="D24" s="250"/>
      <c r="E24" s="250"/>
      <c r="F24" s="250"/>
      <c r="G24" s="251"/>
      <c r="H24" s="250"/>
      <c r="I24" s="250"/>
      <c r="J24" s="250"/>
      <c r="K24" s="250"/>
      <c r="L24" s="250"/>
      <c r="M24" s="250"/>
      <c r="Q24" s="250"/>
      <c r="R24" s="250"/>
      <c r="S24" s="250"/>
      <c r="T24" s="250"/>
    </row>
    <row r="25" spans="1:20">
      <c r="B25" s="250"/>
      <c r="C25" s="250"/>
      <c r="D25" s="250"/>
      <c r="E25" s="250"/>
      <c r="F25" s="250"/>
      <c r="G25" s="251"/>
      <c r="H25" s="250"/>
      <c r="I25" s="250"/>
      <c r="J25" s="250"/>
      <c r="K25" s="250"/>
      <c r="L25" s="250"/>
      <c r="M25" s="250"/>
      <c r="Q25" s="250"/>
      <c r="R25" s="250"/>
      <c r="S25" s="250"/>
      <c r="T25" s="250"/>
    </row>
    <row r="26" spans="1:20">
      <c r="B26" s="250" t="s">
        <v>119</v>
      </c>
      <c r="C26" s="250" t="s">
        <v>121</v>
      </c>
      <c r="D26" s="250"/>
      <c r="E26" s="250"/>
      <c r="F26" s="250"/>
      <c r="G26" s="251"/>
      <c r="H26" s="250"/>
      <c r="I26" s="250"/>
      <c r="J26" s="250"/>
      <c r="K26" s="250"/>
      <c r="L26" s="250"/>
      <c r="M26" s="250"/>
      <c r="Q26" s="250"/>
      <c r="R26" s="250"/>
      <c r="S26" s="250"/>
      <c r="T26" s="250"/>
    </row>
    <row r="27" spans="1:20">
      <c r="B27" s="250"/>
      <c r="C27" s="250" t="s">
        <v>122</v>
      </c>
      <c r="D27" s="250"/>
      <c r="E27" s="250"/>
      <c r="F27" s="250"/>
      <c r="G27" s="251"/>
      <c r="H27" s="250"/>
      <c r="I27" s="250"/>
      <c r="J27" s="250"/>
      <c r="K27" s="250"/>
      <c r="L27" s="250"/>
      <c r="M27" s="250"/>
      <c r="Q27" s="250"/>
      <c r="R27" s="250"/>
      <c r="S27" s="250"/>
      <c r="T27" s="250"/>
    </row>
    <row r="28" spans="1:20">
      <c r="B28" s="250"/>
      <c r="C28" s="250"/>
      <c r="D28" s="250"/>
      <c r="E28" s="250"/>
      <c r="F28" s="250"/>
      <c r="G28" s="251"/>
      <c r="H28" s="250"/>
      <c r="I28" s="250"/>
      <c r="J28" s="250"/>
      <c r="K28" s="250"/>
      <c r="L28" s="250"/>
      <c r="M28" s="250"/>
      <c r="Q28" s="250"/>
      <c r="R28" s="250"/>
      <c r="S28" s="250"/>
      <c r="T28" s="250"/>
    </row>
    <row r="29" spans="1:20">
      <c r="B29" s="250" t="s">
        <v>123</v>
      </c>
      <c r="C29" s="250" t="s">
        <v>124</v>
      </c>
      <c r="D29" s="250"/>
      <c r="E29" s="250"/>
      <c r="F29" s="250"/>
      <c r="G29" s="251"/>
      <c r="H29" s="250"/>
      <c r="I29" s="250"/>
      <c r="J29" s="250"/>
      <c r="K29" s="250"/>
      <c r="L29" s="250"/>
      <c r="M29" s="250"/>
      <c r="Q29" s="250"/>
      <c r="R29" s="250"/>
      <c r="S29" s="250"/>
      <c r="T29" s="250"/>
    </row>
    <row r="30" spans="1:20">
      <c r="B30" s="250"/>
      <c r="C30" s="250" t="s">
        <v>125</v>
      </c>
      <c r="D30" s="250"/>
      <c r="E30" s="250"/>
      <c r="F30" s="250"/>
      <c r="G30" s="251"/>
      <c r="H30" s="250"/>
      <c r="I30" s="250"/>
      <c r="J30" s="250"/>
      <c r="K30" s="250"/>
      <c r="L30" s="250"/>
      <c r="M30" s="250"/>
      <c r="Q30" s="250"/>
      <c r="R30" s="250"/>
      <c r="S30" s="250"/>
      <c r="T30" s="250"/>
    </row>
    <row r="31" spans="1:20">
      <c r="B31" s="250"/>
      <c r="C31" s="250"/>
      <c r="D31" s="250"/>
      <c r="E31" s="250"/>
      <c r="F31" s="250"/>
      <c r="G31" s="251"/>
      <c r="H31" s="250"/>
      <c r="I31" s="250"/>
      <c r="J31" s="250"/>
      <c r="K31" s="250"/>
      <c r="L31" s="250"/>
      <c r="M31" s="250"/>
      <c r="Q31" s="250"/>
      <c r="R31" s="250"/>
      <c r="S31" s="250"/>
      <c r="T31" s="250"/>
    </row>
    <row r="32" spans="1:20">
      <c r="B32" s="250" t="s">
        <v>77</v>
      </c>
      <c r="C32" s="250" t="s">
        <v>128</v>
      </c>
      <c r="D32" s="250"/>
      <c r="E32" s="250"/>
      <c r="F32" s="250"/>
      <c r="G32" s="251"/>
      <c r="H32" s="250"/>
      <c r="I32" s="250"/>
      <c r="J32" s="250"/>
      <c r="K32" s="250"/>
      <c r="L32" s="250"/>
      <c r="M32" s="250"/>
      <c r="Q32" s="250"/>
      <c r="R32" s="250"/>
      <c r="S32" s="250"/>
      <c r="T32" s="250"/>
    </row>
    <row r="33" spans="1:20">
      <c r="B33" s="250"/>
      <c r="C33" s="250"/>
      <c r="D33" s="250"/>
      <c r="E33" s="250"/>
      <c r="F33" s="250"/>
      <c r="G33" s="251"/>
      <c r="H33" s="250"/>
      <c r="I33" s="250"/>
      <c r="J33" s="250"/>
      <c r="K33" s="250"/>
      <c r="L33" s="250"/>
      <c r="M33" s="250"/>
      <c r="Q33" s="250"/>
      <c r="R33" s="250"/>
      <c r="S33" s="250"/>
      <c r="T33" s="250"/>
    </row>
    <row r="34" spans="1:20">
      <c r="B34" s="250" t="s">
        <v>78</v>
      </c>
      <c r="C34" s="250"/>
      <c r="D34" s="250"/>
      <c r="E34" s="250"/>
      <c r="F34" s="250"/>
      <c r="G34" s="251"/>
      <c r="H34" s="250"/>
      <c r="I34" s="250"/>
      <c r="J34" s="250"/>
      <c r="K34" s="250"/>
      <c r="L34" s="250"/>
      <c r="M34" s="250"/>
      <c r="Q34" s="250"/>
      <c r="R34" s="250"/>
      <c r="S34" s="250"/>
      <c r="T34" s="250"/>
    </row>
    <row r="35" spans="1:20">
      <c r="B35" s="252" t="s">
        <v>126</v>
      </c>
      <c r="C35" s="250" t="s">
        <v>127</v>
      </c>
      <c r="D35" s="250"/>
      <c r="E35" s="250"/>
      <c r="F35" s="250"/>
      <c r="G35" s="251"/>
      <c r="H35" s="250"/>
      <c r="I35" s="250"/>
      <c r="J35" s="250"/>
      <c r="K35" s="250"/>
      <c r="L35" s="250"/>
      <c r="M35" s="250"/>
      <c r="Q35" s="250"/>
      <c r="R35" s="250"/>
      <c r="S35" s="250"/>
      <c r="T35" s="250"/>
    </row>
    <row r="36" spans="1:20">
      <c r="B36" s="252" t="s">
        <v>129</v>
      </c>
      <c r="C36" s="250" t="s">
        <v>130</v>
      </c>
      <c r="D36" s="250"/>
      <c r="E36" s="250"/>
      <c r="F36" s="250"/>
      <c r="G36" s="251"/>
      <c r="H36" s="250"/>
      <c r="I36" s="250"/>
      <c r="J36" s="250"/>
      <c r="K36" s="250"/>
      <c r="L36" s="250"/>
      <c r="M36" s="250"/>
      <c r="Q36" s="250"/>
      <c r="R36" s="250"/>
      <c r="S36" s="250"/>
      <c r="T36" s="250"/>
    </row>
    <row r="37" spans="1:20">
      <c r="A37" s="250"/>
      <c r="B37" s="250"/>
      <c r="C37" s="250"/>
      <c r="D37" s="250"/>
      <c r="E37" s="250"/>
      <c r="F37" s="250"/>
      <c r="G37" s="251"/>
      <c r="H37" s="250"/>
      <c r="I37" s="250"/>
      <c r="J37" s="250"/>
      <c r="K37" s="250"/>
      <c r="L37" s="250"/>
      <c r="M37" s="250"/>
      <c r="N37" s="250"/>
      <c r="O37" s="250"/>
      <c r="P37" s="250"/>
      <c r="Q37" s="250"/>
      <c r="R37" s="250"/>
      <c r="S37" s="250"/>
      <c r="T37" s="250"/>
    </row>
    <row r="38" spans="1:20">
      <c r="A38" s="250"/>
      <c r="B38" s="250"/>
      <c r="C38" s="250"/>
      <c r="D38" s="250"/>
      <c r="E38" s="250"/>
      <c r="F38" s="250"/>
      <c r="G38" s="251"/>
      <c r="H38" s="250"/>
      <c r="I38" s="250"/>
      <c r="J38" s="250"/>
      <c r="K38" s="250"/>
      <c r="L38" s="250"/>
      <c r="M38" s="250"/>
      <c r="N38" s="250"/>
      <c r="O38" s="250"/>
      <c r="P38" s="250"/>
      <c r="Q38" s="250"/>
      <c r="R38" s="250"/>
      <c r="S38" s="250"/>
      <c r="T38" s="250"/>
    </row>
    <row r="39" spans="1:20">
      <c r="A39" s="250"/>
      <c r="B39" s="250"/>
      <c r="C39" s="250"/>
      <c r="D39" s="250"/>
      <c r="E39" s="250"/>
      <c r="F39" s="250"/>
      <c r="G39" s="251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  <c r="S39" s="250"/>
      <c r="T39" s="250"/>
    </row>
    <row r="40" spans="1:20">
      <c r="A40" s="250"/>
      <c r="B40" s="250"/>
      <c r="C40" s="250"/>
      <c r="D40" s="250"/>
      <c r="E40" s="250"/>
      <c r="F40" s="250"/>
      <c r="G40" s="251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</row>
    <row r="41" spans="1:20">
      <c r="A41" s="250"/>
      <c r="B41" s="250"/>
      <c r="C41" s="250"/>
      <c r="D41" s="250"/>
      <c r="E41" s="250"/>
      <c r="F41" s="250"/>
      <c r="G41" s="251"/>
      <c r="H41" s="250"/>
      <c r="I41" s="250"/>
      <c r="J41" s="250"/>
      <c r="K41" s="250"/>
      <c r="L41" s="250"/>
      <c r="M41" s="250"/>
      <c r="N41" s="250"/>
      <c r="O41" s="250"/>
      <c r="P41" s="250"/>
      <c r="Q41" s="250"/>
      <c r="R41" s="250"/>
      <c r="S41" s="250"/>
      <c r="T41" s="250"/>
    </row>
    <row r="42" spans="1:20">
      <c r="A42" s="250"/>
      <c r="B42" s="250"/>
      <c r="C42" s="250"/>
      <c r="D42" s="250"/>
      <c r="E42" s="250"/>
      <c r="F42" s="250"/>
      <c r="G42" s="251"/>
      <c r="H42" s="250"/>
      <c r="I42" s="250"/>
      <c r="J42" s="250"/>
      <c r="K42" s="250"/>
      <c r="L42" s="250"/>
      <c r="M42" s="250"/>
      <c r="N42" s="250"/>
      <c r="O42" s="250"/>
      <c r="P42" s="250"/>
      <c r="Q42" s="250"/>
      <c r="R42" s="250"/>
      <c r="S42" s="250"/>
      <c r="T42" s="250"/>
    </row>
    <row r="43" spans="1:20">
      <c r="A43" s="250"/>
      <c r="B43" s="250"/>
      <c r="C43" s="250"/>
      <c r="D43" s="250"/>
      <c r="E43" s="250"/>
      <c r="F43" s="250"/>
      <c r="G43" s="251"/>
      <c r="H43" s="250"/>
      <c r="I43" s="250"/>
      <c r="J43" s="250"/>
      <c r="K43" s="250"/>
      <c r="L43" s="250"/>
      <c r="M43" s="250"/>
      <c r="N43" s="250"/>
      <c r="O43" s="250"/>
      <c r="P43" s="250"/>
      <c r="Q43" s="250"/>
      <c r="R43" s="250"/>
      <c r="S43" s="250"/>
      <c r="T43" s="250"/>
    </row>
    <row r="44" spans="1:20">
      <c r="A44" s="250"/>
      <c r="B44" s="250"/>
      <c r="C44" s="250"/>
      <c r="D44" s="250"/>
      <c r="E44" s="250"/>
      <c r="F44" s="250"/>
      <c r="G44" s="251"/>
      <c r="H44" s="250"/>
      <c r="I44" s="250"/>
      <c r="J44" s="250"/>
      <c r="K44" s="250"/>
      <c r="L44" s="250"/>
      <c r="M44" s="250"/>
      <c r="N44" s="250"/>
      <c r="O44" s="250"/>
      <c r="P44" s="250"/>
      <c r="Q44" s="250"/>
      <c r="R44" s="250"/>
      <c r="S44" s="250"/>
      <c r="T44" s="250"/>
    </row>
    <row r="45" spans="1:20">
      <c r="A45" s="250"/>
      <c r="B45" s="250"/>
      <c r="C45" s="250"/>
      <c r="D45" s="250"/>
      <c r="E45" s="250"/>
      <c r="F45" s="250"/>
      <c r="G45" s="251"/>
      <c r="H45" s="250"/>
      <c r="I45" s="250"/>
      <c r="J45" s="250"/>
      <c r="K45" s="250"/>
      <c r="L45" s="250"/>
      <c r="M45" s="250"/>
      <c r="N45" s="250"/>
      <c r="O45" s="250"/>
      <c r="P45" s="250"/>
      <c r="Q45" s="250"/>
      <c r="R45" s="250"/>
      <c r="S45" s="250"/>
      <c r="T45" s="250"/>
    </row>
    <row r="46" spans="1:20">
      <c r="A46" s="250"/>
      <c r="B46" s="250"/>
      <c r="C46" s="250"/>
      <c r="D46" s="250"/>
      <c r="E46" s="250"/>
      <c r="F46" s="250"/>
      <c r="G46" s="251"/>
      <c r="H46" s="250"/>
      <c r="I46" s="250"/>
      <c r="J46" s="250"/>
      <c r="K46" s="250"/>
      <c r="L46" s="250"/>
      <c r="M46" s="250"/>
      <c r="N46" s="250"/>
      <c r="O46" s="250"/>
      <c r="P46" s="250"/>
      <c r="Q46" s="250"/>
      <c r="R46" s="250"/>
      <c r="S46" s="250"/>
      <c r="T46" s="250"/>
    </row>
    <row r="47" spans="1:20">
      <c r="A47" s="250"/>
      <c r="B47" s="250"/>
      <c r="C47" s="250"/>
      <c r="D47" s="250"/>
      <c r="E47" s="250"/>
      <c r="F47" s="250"/>
      <c r="G47" s="251"/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50"/>
      <c r="S47" s="250"/>
      <c r="T47" s="250"/>
    </row>
    <row r="48" spans="1:20">
      <c r="A48" s="250"/>
      <c r="B48" s="250"/>
      <c r="C48" s="250"/>
      <c r="D48" s="250"/>
      <c r="E48" s="250"/>
      <c r="F48" s="250"/>
      <c r="G48" s="251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</row>
    <row r="49" spans="1:20">
      <c r="A49" s="250"/>
      <c r="B49" s="250"/>
      <c r="C49" s="250"/>
      <c r="D49" s="250"/>
      <c r="E49" s="250"/>
      <c r="F49" s="250"/>
      <c r="G49" s="251"/>
      <c r="H49" s="250"/>
      <c r="I49" s="250"/>
      <c r="J49" s="250"/>
      <c r="K49" s="250"/>
      <c r="L49" s="250"/>
      <c r="M49" s="250"/>
      <c r="N49" s="250"/>
      <c r="O49" s="250"/>
      <c r="P49" s="250"/>
      <c r="Q49" s="250"/>
      <c r="R49" s="250"/>
      <c r="S49" s="250"/>
      <c r="T49" s="250"/>
    </row>
    <row r="50" spans="1:20">
      <c r="A50" s="250"/>
      <c r="B50" s="250"/>
      <c r="C50" s="250"/>
      <c r="D50" s="250"/>
      <c r="E50" s="250"/>
      <c r="F50" s="250"/>
      <c r="G50" s="251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</row>
    <row r="51" spans="1:20">
      <c r="A51" s="250"/>
      <c r="B51" s="250"/>
      <c r="C51" s="250"/>
      <c r="D51" s="250"/>
      <c r="E51" s="250"/>
      <c r="F51" s="250"/>
      <c r="G51" s="251"/>
      <c r="H51" s="250"/>
      <c r="I51" s="250"/>
      <c r="J51" s="250"/>
      <c r="K51" s="250"/>
      <c r="L51" s="250"/>
      <c r="M51" s="250"/>
      <c r="N51" s="250"/>
      <c r="O51" s="250"/>
      <c r="P51" s="250"/>
      <c r="Q51" s="250"/>
      <c r="R51" s="250"/>
      <c r="S51" s="250"/>
      <c r="T51" s="250"/>
    </row>
    <row r="52" spans="1:20">
      <c r="A52" s="250"/>
      <c r="B52" s="250"/>
      <c r="C52" s="250"/>
      <c r="D52" s="250"/>
      <c r="E52" s="250"/>
      <c r="F52" s="250"/>
      <c r="G52" s="251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</row>
    <row r="53" spans="1:20">
      <c r="A53" s="250"/>
      <c r="B53" s="250"/>
      <c r="C53" s="250"/>
      <c r="D53" s="250"/>
      <c r="E53" s="250"/>
      <c r="F53" s="250"/>
      <c r="G53" s="251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  <c r="S53" s="250"/>
      <c r="T53" s="250"/>
    </row>
    <row r="54" spans="1:20">
      <c r="A54" s="250"/>
      <c r="B54" s="250"/>
      <c r="C54" s="250"/>
      <c r="D54" s="250"/>
      <c r="E54" s="250"/>
      <c r="F54" s="250"/>
      <c r="G54" s="251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0"/>
    </row>
    <row r="55" spans="1:20">
      <c r="A55" s="250"/>
      <c r="B55" s="250"/>
      <c r="C55" s="250"/>
      <c r="D55" s="250"/>
      <c r="E55" s="250"/>
      <c r="F55" s="250"/>
      <c r="G55" s="251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  <c r="S55" s="250"/>
      <c r="T55" s="250"/>
    </row>
    <row r="56" spans="1:20">
      <c r="A56" s="250"/>
      <c r="B56" s="250"/>
      <c r="C56" s="250"/>
      <c r="D56" s="250"/>
      <c r="E56" s="250"/>
      <c r="F56" s="250"/>
      <c r="G56" s="251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</row>
    <row r="57" spans="1:20">
      <c r="A57" s="250"/>
      <c r="B57" s="250"/>
      <c r="C57" s="250"/>
      <c r="D57" s="250"/>
      <c r="E57" s="250"/>
      <c r="F57" s="250"/>
      <c r="G57" s="251"/>
      <c r="H57" s="250"/>
      <c r="I57" s="250"/>
      <c r="J57" s="250"/>
      <c r="K57" s="250"/>
      <c r="L57" s="250"/>
      <c r="M57" s="250"/>
      <c r="N57" s="250"/>
      <c r="O57" s="250"/>
      <c r="P57" s="250"/>
      <c r="Q57" s="250"/>
      <c r="R57" s="250"/>
      <c r="S57" s="250"/>
      <c r="T57" s="250"/>
    </row>
    <row r="58" spans="1:20">
      <c r="A58" s="250"/>
      <c r="B58" s="250"/>
      <c r="C58" s="250"/>
      <c r="D58" s="250"/>
      <c r="E58" s="250"/>
      <c r="F58" s="250"/>
      <c r="G58" s="251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  <c r="T58" s="250"/>
    </row>
    <row r="59" spans="1:20">
      <c r="A59" s="250"/>
      <c r="B59" s="250"/>
      <c r="C59" s="250"/>
      <c r="D59" s="250"/>
      <c r="E59" s="250"/>
      <c r="F59" s="250"/>
      <c r="G59" s="251"/>
      <c r="H59" s="250"/>
      <c r="I59" s="250"/>
      <c r="J59" s="250"/>
      <c r="K59" s="250"/>
      <c r="L59" s="250"/>
      <c r="M59" s="250"/>
      <c r="N59" s="250"/>
      <c r="O59" s="250"/>
      <c r="P59" s="250"/>
      <c r="Q59" s="250"/>
      <c r="R59" s="250"/>
      <c r="S59" s="250"/>
      <c r="T59" s="250"/>
    </row>
    <row r="60" spans="1:20">
      <c r="A60" s="250"/>
      <c r="B60" s="250"/>
      <c r="C60" s="250"/>
      <c r="D60" s="250"/>
      <c r="E60" s="250"/>
      <c r="F60" s="250"/>
      <c r="G60" s="251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</row>
    <row r="61" spans="1:20">
      <c r="A61" s="250"/>
      <c r="B61" s="250"/>
      <c r="C61" s="250"/>
      <c r="D61" s="250"/>
      <c r="E61" s="250"/>
      <c r="F61" s="250"/>
      <c r="G61" s="251"/>
      <c r="H61" s="250"/>
      <c r="I61" s="250"/>
      <c r="J61" s="250"/>
      <c r="K61" s="250"/>
      <c r="L61" s="250"/>
      <c r="M61" s="250"/>
      <c r="N61" s="250"/>
      <c r="O61" s="250"/>
      <c r="P61" s="250"/>
      <c r="Q61" s="250"/>
      <c r="R61" s="250"/>
      <c r="S61" s="250"/>
      <c r="T61" s="250"/>
    </row>
    <row r="62" spans="1:20">
      <c r="A62" s="250"/>
      <c r="B62" s="250"/>
      <c r="C62" s="250"/>
      <c r="D62" s="250"/>
      <c r="E62" s="250"/>
      <c r="F62" s="250"/>
      <c r="G62" s="251"/>
      <c r="H62" s="250"/>
      <c r="I62" s="250"/>
      <c r="J62" s="250"/>
      <c r="K62" s="250"/>
      <c r="L62" s="250"/>
      <c r="M62" s="250"/>
      <c r="N62" s="250"/>
      <c r="O62" s="250"/>
      <c r="P62" s="250"/>
      <c r="Q62" s="250"/>
      <c r="R62" s="250"/>
      <c r="S62" s="250"/>
      <c r="T62" s="250"/>
    </row>
    <row r="63" spans="1:20">
      <c r="A63" s="250"/>
      <c r="B63" s="250"/>
      <c r="C63" s="250"/>
      <c r="D63" s="250"/>
      <c r="E63" s="250"/>
      <c r="F63" s="250"/>
      <c r="G63" s="251"/>
      <c r="H63" s="250"/>
      <c r="I63" s="250"/>
      <c r="J63" s="250"/>
      <c r="K63" s="250"/>
      <c r="L63" s="250"/>
      <c r="M63" s="250"/>
      <c r="N63" s="250"/>
      <c r="O63" s="250"/>
      <c r="P63" s="250"/>
      <c r="Q63" s="250"/>
      <c r="R63" s="250"/>
      <c r="S63" s="250"/>
      <c r="T63" s="250"/>
    </row>
    <row r="64" spans="1:20">
      <c r="A64" s="250"/>
      <c r="B64" s="250"/>
      <c r="C64" s="250"/>
      <c r="D64" s="250"/>
      <c r="E64" s="250"/>
      <c r="F64" s="250"/>
      <c r="G64" s="251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</row>
    <row r="65" spans="1:20">
      <c r="A65" s="250"/>
      <c r="B65" s="250"/>
      <c r="C65" s="250"/>
      <c r="D65" s="250"/>
      <c r="E65" s="250"/>
      <c r="F65" s="250"/>
      <c r="G65" s="251"/>
      <c r="H65" s="250"/>
      <c r="I65" s="250"/>
      <c r="J65" s="250"/>
      <c r="K65" s="250"/>
      <c r="L65" s="250"/>
      <c r="M65" s="250"/>
      <c r="N65" s="250"/>
      <c r="O65" s="250"/>
      <c r="P65" s="250"/>
      <c r="Q65" s="250"/>
      <c r="R65" s="250"/>
      <c r="S65" s="250"/>
      <c r="T65" s="250"/>
    </row>
    <row r="66" spans="1:20">
      <c r="A66" s="250"/>
      <c r="B66" s="250"/>
      <c r="C66" s="250"/>
      <c r="D66" s="250"/>
      <c r="E66" s="250"/>
      <c r="F66" s="250"/>
      <c r="G66" s="251"/>
      <c r="H66" s="250"/>
      <c r="I66" s="250"/>
      <c r="J66" s="250"/>
      <c r="K66" s="250"/>
      <c r="L66" s="250"/>
      <c r="M66" s="250"/>
      <c r="N66" s="250"/>
      <c r="O66" s="250"/>
      <c r="P66" s="250"/>
      <c r="Q66" s="250"/>
      <c r="R66" s="250"/>
      <c r="S66" s="250"/>
      <c r="T66" s="250"/>
    </row>
    <row r="67" spans="1:20">
      <c r="A67" s="250"/>
      <c r="B67" s="250"/>
      <c r="C67" s="250"/>
      <c r="D67" s="250"/>
      <c r="E67" s="250"/>
      <c r="F67" s="250"/>
      <c r="G67" s="251"/>
      <c r="H67" s="250"/>
      <c r="I67" s="250"/>
      <c r="J67" s="250"/>
      <c r="K67" s="250"/>
      <c r="L67" s="250"/>
      <c r="M67" s="250"/>
      <c r="N67" s="250"/>
      <c r="O67" s="250"/>
      <c r="P67" s="250"/>
      <c r="Q67" s="250"/>
      <c r="R67" s="250"/>
      <c r="S67" s="250"/>
      <c r="T67" s="250"/>
    </row>
    <row r="68" spans="1:20">
      <c r="A68" s="250"/>
      <c r="B68" s="250"/>
      <c r="C68" s="250"/>
      <c r="D68" s="250"/>
      <c r="E68" s="250"/>
      <c r="F68" s="250"/>
      <c r="G68" s="251"/>
      <c r="H68" s="250"/>
      <c r="I68" s="250"/>
      <c r="J68" s="250"/>
      <c r="K68" s="250"/>
      <c r="L68" s="250"/>
      <c r="M68" s="250"/>
      <c r="N68" s="250"/>
      <c r="O68" s="250"/>
      <c r="P68" s="250"/>
      <c r="Q68" s="250"/>
      <c r="R68" s="250"/>
      <c r="S68" s="250"/>
      <c r="T68" s="250"/>
    </row>
    <row r="69" spans="1:20">
      <c r="A69" s="250"/>
      <c r="B69" s="250"/>
      <c r="C69" s="250"/>
      <c r="D69" s="250"/>
      <c r="E69" s="250"/>
      <c r="F69" s="250"/>
      <c r="G69" s="251"/>
      <c r="H69" s="250"/>
      <c r="I69" s="250"/>
      <c r="J69" s="250"/>
      <c r="K69" s="250"/>
      <c r="L69" s="250"/>
      <c r="M69" s="250"/>
      <c r="N69" s="250"/>
      <c r="O69" s="250"/>
      <c r="P69" s="250"/>
      <c r="Q69" s="250"/>
      <c r="R69" s="250"/>
      <c r="S69" s="250"/>
      <c r="T69" s="250"/>
    </row>
    <row r="70" spans="1:20">
      <c r="A70" s="250"/>
      <c r="B70" s="250"/>
      <c r="C70" s="250"/>
      <c r="D70" s="250"/>
      <c r="E70" s="250"/>
      <c r="F70" s="250"/>
      <c r="G70" s="251"/>
      <c r="H70" s="250"/>
      <c r="I70" s="250"/>
      <c r="J70" s="250"/>
      <c r="K70" s="250"/>
      <c r="L70" s="250"/>
      <c r="M70" s="250"/>
      <c r="N70" s="250"/>
      <c r="O70" s="250"/>
      <c r="P70" s="250"/>
      <c r="Q70" s="250"/>
      <c r="R70" s="250"/>
      <c r="S70" s="250"/>
      <c r="T70" s="250"/>
    </row>
    <row r="71" spans="1:20">
      <c r="A71" s="250"/>
      <c r="B71" s="250"/>
      <c r="C71" s="250"/>
      <c r="D71" s="250"/>
      <c r="E71" s="250"/>
      <c r="F71" s="250"/>
      <c r="G71" s="251"/>
      <c r="H71" s="250"/>
      <c r="I71" s="250"/>
      <c r="J71" s="250"/>
      <c r="K71" s="250"/>
      <c r="L71" s="250"/>
      <c r="M71" s="250"/>
      <c r="N71" s="250"/>
      <c r="O71" s="250"/>
      <c r="P71" s="250"/>
      <c r="Q71" s="250"/>
      <c r="R71" s="250"/>
      <c r="S71" s="250"/>
      <c r="T71" s="250"/>
    </row>
    <row r="72" spans="1:20">
      <c r="A72" s="250"/>
      <c r="B72" s="250"/>
      <c r="C72" s="250"/>
      <c r="D72" s="250"/>
      <c r="E72" s="250"/>
      <c r="F72" s="250"/>
      <c r="G72" s="251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</row>
    <row r="73" spans="1:20">
      <c r="A73" s="250"/>
      <c r="B73" s="250"/>
      <c r="C73" s="250"/>
      <c r="D73" s="250"/>
      <c r="E73" s="250"/>
      <c r="F73" s="250"/>
      <c r="G73" s="251"/>
      <c r="H73" s="250"/>
      <c r="I73" s="250"/>
      <c r="J73" s="250"/>
      <c r="K73" s="250"/>
      <c r="L73" s="250"/>
      <c r="M73" s="250"/>
      <c r="N73" s="250"/>
      <c r="O73" s="250"/>
      <c r="P73" s="250"/>
      <c r="Q73" s="250"/>
      <c r="R73" s="250"/>
      <c r="S73" s="250"/>
      <c r="T73" s="250"/>
    </row>
    <row r="74" spans="1:20">
      <c r="A74" s="250"/>
      <c r="B74" s="250"/>
      <c r="C74" s="250"/>
      <c r="D74" s="250"/>
      <c r="E74" s="250"/>
      <c r="F74" s="250"/>
      <c r="G74" s="251"/>
      <c r="H74" s="250"/>
      <c r="I74" s="250"/>
      <c r="J74" s="250"/>
      <c r="K74" s="250"/>
      <c r="L74" s="250"/>
      <c r="M74" s="250"/>
      <c r="N74" s="250"/>
      <c r="O74" s="250"/>
      <c r="P74" s="250"/>
      <c r="Q74" s="250"/>
      <c r="R74" s="250"/>
      <c r="S74" s="250"/>
      <c r="T74" s="250"/>
    </row>
    <row r="75" spans="1:20">
      <c r="A75" s="250"/>
      <c r="B75" s="250"/>
      <c r="C75" s="250"/>
      <c r="D75" s="250"/>
      <c r="E75" s="250"/>
      <c r="F75" s="250"/>
      <c r="G75" s="251"/>
      <c r="H75" s="250"/>
      <c r="I75" s="250"/>
      <c r="J75" s="250"/>
      <c r="K75" s="250"/>
      <c r="L75" s="250"/>
      <c r="M75" s="250"/>
      <c r="N75" s="250"/>
      <c r="O75" s="250"/>
      <c r="P75" s="250"/>
      <c r="Q75" s="250"/>
      <c r="R75" s="250"/>
      <c r="S75" s="250"/>
      <c r="T75" s="250"/>
    </row>
  </sheetData>
  <mergeCells count="14">
    <mergeCell ref="A1:T1"/>
    <mergeCell ref="C2:C5"/>
    <mergeCell ref="D2:D5"/>
    <mergeCell ref="A17:H18"/>
    <mergeCell ref="E2:H2"/>
    <mergeCell ref="I2:N2"/>
    <mergeCell ref="O2:T2"/>
    <mergeCell ref="A2:A6"/>
    <mergeCell ref="B2:B6"/>
    <mergeCell ref="M3:N3"/>
    <mergeCell ref="M4:N4"/>
    <mergeCell ref="N5:N6"/>
    <mergeCell ref="M5:M6"/>
    <mergeCell ref="O3:T3"/>
  </mergeCells>
  <phoneticPr fontId="36"/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6"/>
  <sheetViews>
    <sheetView view="pageBreakPreview" zoomScale="85" zoomScaleNormal="100" zoomScaleSheetLayoutView="85" workbookViewId="0">
      <selection activeCell="L1" sqref="L1"/>
    </sheetView>
  </sheetViews>
  <sheetFormatPr defaultRowHeight="16.5"/>
  <cols>
    <col min="1" max="1" width="17.140625" style="208" customWidth="1"/>
    <col min="2" max="2" width="3.7109375" style="208" customWidth="1"/>
    <col min="3" max="13" width="9.140625" style="208" customWidth="1"/>
    <col min="14" max="14" width="3.7109375" style="208" customWidth="1"/>
    <col min="15" max="15" width="9.140625" style="208" customWidth="1"/>
    <col min="16" max="16" width="6.140625" style="208" customWidth="1"/>
    <col min="17" max="17" width="6" style="208" customWidth="1"/>
    <col min="18" max="25" width="4.140625" style="208" customWidth="1"/>
    <col min="26" max="16384" width="9.140625" style="208"/>
  </cols>
  <sheetData>
    <row r="1" spans="1:16" ht="19.5" customHeight="1">
      <c r="A1" s="512" t="s">
        <v>100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2"/>
    </row>
    <row r="2" spans="1:16" ht="19.5" customHeight="1">
      <c r="A2" s="210" t="s">
        <v>96</v>
      </c>
      <c r="B2" s="211" t="s">
        <v>97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2" t="s">
        <v>98</v>
      </c>
      <c r="P2" s="213"/>
    </row>
    <row r="3" spans="1:16" s="218" customFormat="1" ht="20.100000000000001" customHeight="1">
      <c r="A3" s="214"/>
      <c r="B3" s="215"/>
      <c r="C3" s="216"/>
      <c r="D3" s="216"/>
      <c r="E3" s="216"/>
      <c r="F3" s="216"/>
      <c r="G3" s="216"/>
      <c r="H3" s="216"/>
      <c r="I3" s="216"/>
      <c r="J3" s="216"/>
      <c r="K3" s="217"/>
      <c r="L3" s="217"/>
      <c r="M3" s="217"/>
      <c r="N3" s="217"/>
      <c r="O3" s="219"/>
      <c r="P3" s="220"/>
    </row>
    <row r="4" spans="1:16" ht="19.5" customHeight="1">
      <c r="A4" s="221"/>
      <c r="B4" s="215"/>
      <c r="C4" s="216" t="s">
        <v>102</v>
      </c>
      <c r="D4" s="256">
        <v>0.51</v>
      </c>
      <c r="E4" s="234" t="s">
        <v>105</v>
      </c>
      <c r="F4" s="216"/>
      <c r="G4" s="216" t="s">
        <v>106</v>
      </c>
      <c r="H4" s="216"/>
      <c r="I4" s="216"/>
      <c r="J4" s="216"/>
      <c r="N4" s="223"/>
      <c r="O4" s="209"/>
      <c r="P4" s="223"/>
    </row>
    <row r="5" spans="1:16" ht="19.5" customHeight="1">
      <c r="A5" s="214"/>
      <c r="B5" s="215"/>
      <c r="C5" s="208" t="s">
        <v>103</v>
      </c>
      <c r="E5" s="208" t="s">
        <v>105</v>
      </c>
      <c r="N5" s="223"/>
      <c r="O5" s="209"/>
      <c r="P5" s="223"/>
    </row>
    <row r="6" spans="1:16" ht="19.5" customHeight="1">
      <c r="A6" s="209"/>
      <c r="B6" s="209"/>
      <c r="C6" s="216" t="s">
        <v>104</v>
      </c>
      <c r="D6" s="216"/>
      <c r="E6" s="216" t="s">
        <v>105</v>
      </c>
      <c r="F6" s="216"/>
      <c r="G6" s="216"/>
      <c r="H6" s="216"/>
      <c r="I6" s="216"/>
      <c r="J6" s="216"/>
      <c r="N6" s="217"/>
      <c r="O6" s="224"/>
      <c r="P6" s="220"/>
    </row>
    <row r="7" spans="1:16" ht="19.5" customHeight="1">
      <c r="A7" s="209"/>
      <c r="B7" s="209"/>
      <c r="C7" s="233"/>
      <c r="D7" s="233">
        <f>SUM(D4:D6)</f>
        <v>0.51</v>
      </c>
      <c r="E7" s="233" t="s">
        <v>105</v>
      </c>
      <c r="O7" s="209">
        <f>D7</f>
        <v>0.51</v>
      </c>
      <c r="P7" s="223" t="s">
        <v>105</v>
      </c>
    </row>
    <row r="8" spans="1:16" ht="19.5" customHeight="1">
      <c r="A8" s="209"/>
      <c r="B8" s="209"/>
      <c r="N8" s="217"/>
      <c r="O8" s="224"/>
      <c r="P8" s="220"/>
    </row>
    <row r="9" spans="1:16" ht="19.5" customHeight="1">
      <c r="A9" s="209" t="s">
        <v>101</v>
      </c>
      <c r="B9" s="209"/>
      <c r="C9" s="222" t="s">
        <v>102</v>
      </c>
      <c r="D9" s="228">
        <f>D4</f>
        <v>0.51</v>
      </c>
      <c r="E9" s="228" t="s">
        <v>111</v>
      </c>
      <c r="F9" s="242">
        <v>1.3</v>
      </c>
      <c r="G9" s="228"/>
      <c r="H9" s="244"/>
      <c r="I9" s="228"/>
      <c r="J9" s="228"/>
      <c r="K9" s="217" t="s">
        <v>112</v>
      </c>
      <c r="L9" s="240">
        <f>ROUNDDOWN(D9*F9,2)</f>
        <v>0.66</v>
      </c>
      <c r="M9" s="217" t="s">
        <v>105</v>
      </c>
      <c r="O9" s="226"/>
      <c r="P9" s="220"/>
    </row>
    <row r="10" spans="1:16" ht="19.5" customHeight="1">
      <c r="A10" s="209"/>
      <c r="B10" s="209"/>
      <c r="C10" s="235" t="s">
        <v>103</v>
      </c>
      <c r="D10" s="228"/>
      <c r="E10" s="228" t="s">
        <v>111</v>
      </c>
      <c r="F10" s="242">
        <v>1.3</v>
      </c>
      <c r="G10" s="228"/>
      <c r="H10" s="244"/>
      <c r="I10" s="228"/>
      <c r="J10" s="228"/>
      <c r="K10" s="217" t="s">
        <v>112</v>
      </c>
      <c r="L10" s="240">
        <f t="shared" ref="L10:L11" si="0">ROUNDDOWN(D10*F10,2)</f>
        <v>0</v>
      </c>
      <c r="M10" s="217" t="s">
        <v>105</v>
      </c>
      <c r="O10" s="226"/>
      <c r="P10" s="220"/>
    </row>
    <row r="11" spans="1:16" ht="19.5" customHeight="1">
      <c r="A11" s="209"/>
      <c r="B11" s="209"/>
      <c r="C11" s="237" t="s">
        <v>104</v>
      </c>
      <c r="D11" s="238"/>
      <c r="E11" s="238" t="s">
        <v>111</v>
      </c>
      <c r="F11" s="243">
        <v>1.3</v>
      </c>
      <c r="G11" s="238"/>
      <c r="H11" s="245"/>
      <c r="I11" s="238"/>
      <c r="J11" s="238"/>
      <c r="K11" s="239" t="s">
        <v>112</v>
      </c>
      <c r="L11" s="240">
        <f t="shared" si="0"/>
        <v>0</v>
      </c>
      <c r="M11" s="217" t="s">
        <v>105</v>
      </c>
      <c r="O11" s="226"/>
      <c r="P11" s="220"/>
    </row>
    <row r="12" spans="1:16" ht="19.5" customHeight="1">
      <c r="A12" s="209"/>
      <c r="B12" s="209"/>
      <c r="C12" s="222" t="s">
        <v>89</v>
      </c>
      <c r="D12" s="228"/>
      <c r="E12" s="228"/>
      <c r="F12" s="228"/>
      <c r="G12" s="228"/>
      <c r="H12" s="236"/>
      <c r="L12" s="246">
        <f>SUM(L9:L11)</f>
        <v>0.66</v>
      </c>
      <c r="M12" s="253" t="s">
        <v>105</v>
      </c>
      <c r="N12" s="217"/>
      <c r="O12" s="226">
        <f>L12</f>
        <v>0.66</v>
      </c>
      <c r="P12" s="220" t="s">
        <v>105</v>
      </c>
    </row>
    <row r="13" spans="1:16" s="218" customFormat="1" ht="20.100000000000001" customHeight="1">
      <c r="A13" s="214"/>
      <c r="B13" s="215"/>
      <c r="C13" s="227"/>
      <c r="D13" s="227"/>
      <c r="E13" s="227"/>
      <c r="F13" s="227"/>
      <c r="G13" s="227"/>
      <c r="H13" s="227"/>
      <c r="I13" s="227"/>
      <c r="J13" s="227"/>
      <c r="K13" s="208"/>
      <c r="L13" s="208"/>
      <c r="M13" s="208"/>
      <c r="N13" s="217"/>
      <c r="O13" s="226"/>
      <c r="P13" s="220"/>
    </row>
    <row r="14" spans="1:16" ht="19.5" customHeight="1">
      <c r="A14" s="209" t="s">
        <v>107</v>
      </c>
      <c r="B14" s="209" t="s">
        <v>110</v>
      </c>
      <c r="C14" s="227"/>
      <c r="D14" s="227"/>
      <c r="E14" s="227"/>
      <c r="F14" s="227"/>
      <c r="G14" s="227"/>
      <c r="H14" s="227"/>
      <c r="I14" s="227"/>
      <c r="J14" s="227"/>
      <c r="N14" s="217"/>
      <c r="O14" s="226"/>
      <c r="P14" s="220"/>
    </row>
    <row r="15" spans="1:16" ht="19.5" customHeight="1">
      <c r="A15" s="209"/>
      <c r="B15" s="209"/>
      <c r="C15" s="222" t="s">
        <v>102</v>
      </c>
      <c r="D15" s="228">
        <f>D4</f>
        <v>0.51</v>
      </c>
      <c r="E15" s="228" t="s">
        <v>111</v>
      </c>
      <c r="F15" s="242">
        <v>9.5000000000000001E-2</v>
      </c>
      <c r="G15" s="228" t="s">
        <v>111</v>
      </c>
      <c r="H15" s="244">
        <v>1875</v>
      </c>
      <c r="I15" s="228" t="s">
        <v>111</v>
      </c>
      <c r="J15" s="228">
        <v>1.2</v>
      </c>
      <c r="K15" s="217" t="s">
        <v>112</v>
      </c>
      <c r="L15" s="240">
        <f>D15*F15*H15*J15</f>
        <v>109.0125</v>
      </c>
      <c r="M15" s="217" t="s">
        <v>113</v>
      </c>
      <c r="N15" s="228"/>
      <c r="O15" s="209"/>
      <c r="P15" s="223"/>
    </row>
    <row r="16" spans="1:16" ht="19.5" customHeight="1">
      <c r="A16" s="209"/>
      <c r="B16" s="209"/>
      <c r="C16" s="235" t="s">
        <v>103</v>
      </c>
      <c r="D16" s="228"/>
      <c r="E16" s="228" t="s">
        <v>111</v>
      </c>
      <c r="F16" s="242">
        <v>0.09</v>
      </c>
      <c r="G16" s="228" t="s">
        <v>111</v>
      </c>
      <c r="H16" s="244">
        <v>1875</v>
      </c>
      <c r="I16" s="228" t="s">
        <v>111</v>
      </c>
      <c r="J16" s="228">
        <v>1.2</v>
      </c>
      <c r="K16" s="217" t="s">
        <v>112</v>
      </c>
      <c r="L16" s="240">
        <f t="shared" ref="L16:L17" si="1">D16*F16*H16*J16</f>
        <v>0</v>
      </c>
      <c r="M16" s="217" t="s">
        <v>113</v>
      </c>
      <c r="N16" s="217"/>
      <c r="O16" s="226"/>
      <c r="P16" s="220"/>
    </row>
    <row r="17" spans="1:16" ht="19.5" customHeight="1">
      <c r="A17" s="209"/>
      <c r="B17" s="209"/>
      <c r="C17" s="237" t="s">
        <v>104</v>
      </c>
      <c r="D17" s="238"/>
      <c r="E17" s="238" t="s">
        <v>111</v>
      </c>
      <c r="F17" s="243">
        <v>0.02</v>
      </c>
      <c r="G17" s="238" t="s">
        <v>111</v>
      </c>
      <c r="H17" s="245">
        <v>1875</v>
      </c>
      <c r="I17" s="238" t="s">
        <v>111</v>
      </c>
      <c r="J17" s="238">
        <v>1.2</v>
      </c>
      <c r="K17" s="239" t="s">
        <v>112</v>
      </c>
      <c r="L17" s="241">
        <f t="shared" si="1"/>
        <v>0</v>
      </c>
      <c r="M17" s="239" t="s">
        <v>113</v>
      </c>
      <c r="N17" s="217"/>
      <c r="O17" s="226"/>
      <c r="P17" s="220"/>
    </row>
    <row r="18" spans="1:16" ht="19.5" customHeight="1">
      <c r="A18" s="209"/>
      <c r="B18" s="209"/>
      <c r="C18" s="222" t="s">
        <v>89</v>
      </c>
      <c r="D18" s="228"/>
      <c r="E18" s="228"/>
      <c r="F18" s="228"/>
      <c r="G18" s="228"/>
      <c r="H18" s="236"/>
      <c r="L18" s="232">
        <f>SUM(L15:L17)</f>
        <v>109.0125</v>
      </c>
      <c r="M18" s="228" t="s">
        <v>113</v>
      </c>
      <c r="N18" s="217"/>
      <c r="O18" s="226">
        <f>L18</f>
        <v>109.0125</v>
      </c>
      <c r="P18" s="220" t="s">
        <v>113</v>
      </c>
    </row>
    <row r="19" spans="1:16" ht="19.5" customHeight="1">
      <c r="A19" s="209"/>
      <c r="B19" s="225"/>
      <c r="K19" s="217"/>
      <c r="L19" s="217"/>
      <c r="M19" s="217"/>
      <c r="N19" s="217"/>
      <c r="O19" s="226"/>
      <c r="P19" s="220"/>
    </row>
    <row r="20" spans="1:16" ht="19.5" customHeight="1">
      <c r="A20" s="209" t="s">
        <v>108</v>
      </c>
      <c r="B20" s="209"/>
      <c r="C20" s="228">
        <f>D7</f>
        <v>0.51</v>
      </c>
      <c r="D20" s="228" t="s">
        <v>111</v>
      </c>
      <c r="E20" s="242">
        <v>0.35</v>
      </c>
      <c r="F20" s="217" t="s">
        <v>112</v>
      </c>
      <c r="G20" s="240">
        <f>ROUNDDOWN(C20*E20,2)</f>
        <v>0.17</v>
      </c>
      <c r="H20" s="217" t="s">
        <v>113</v>
      </c>
      <c r="I20" s="228"/>
      <c r="O20" s="249">
        <f>G20</f>
        <v>0.17</v>
      </c>
      <c r="P20" s="223" t="s">
        <v>113</v>
      </c>
    </row>
    <row r="21" spans="1:16" s="218" customFormat="1" ht="20.100000000000001" customHeight="1">
      <c r="A21" s="214"/>
      <c r="B21" s="215"/>
      <c r="C21" s="208"/>
      <c r="D21" s="208"/>
      <c r="E21" s="208"/>
      <c r="F21" s="208"/>
      <c r="G21" s="208"/>
      <c r="H21" s="208"/>
      <c r="I21" s="208"/>
      <c r="J21" s="208"/>
      <c r="N21" s="208"/>
      <c r="O21" s="209"/>
      <c r="P21" s="223"/>
    </row>
    <row r="22" spans="1:16" s="218" customFormat="1" ht="20.100000000000001" customHeight="1">
      <c r="A22" s="214" t="s">
        <v>109</v>
      </c>
      <c r="B22" s="215"/>
      <c r="C22" s="228">
        <f>C20</f>
        <v>0.51</v>
      </c>
      <c r="D22" s="228" t="s">
        <v>111</v>
      </c>
      <c r="E22" s="247">
        <v>4</v>
      </c>
      <c r="F22" s="217" t="s">
        <v>112</v>
      </c>
      <c r="G22" s="217">
        <f>ROUNDUP(C22*E22,0)</f>
        <v>3</v>
      </c>
      <c r="H22" s="217" t="s">
        <v>114</v>
      </c>
      <c r="I22" s="227"/>
      <c r="M22" s="208"/>
      <c r="N22" s="217"/>
      <c r="O22" s="226">
        <f>G22</f>
        <v>3</v>
      </c>
      <c r="P22" s="220" t="s">
        <v>114</v>
      </c>
    </row>
    <row r="23" spans="1:16" s="218" customFormat="1" ht="20.100000000000001" customHeight="1">
      <c r="A23" s="214"/>
      <c r="B23" s="225"/>
      <c r="C23" s="208"/>
      <c r="D23" s="208"/>
      <c r="E23" s="208"/>
      <c r="F23" s="208"/>
      <c r="G23" s="208"/>
      <c r="H23" s="208"/>
      <c r="I23" s="208"/>
      <c r="J23" s="208"/>
      <c r="K23" s="217"/>
      <c r="L23" s="217"/>
      <c r="M23" s="217"/>
      <c r="N23" s="217"/>
      <c r="O23" s="226"/>
      <c r="P23" s="220"/>
    </row>
    <row r="24" spans="1:16" s="218" customFormat="1" ht="20.100000000000001" customHeight="1">
      <c r="A24" s="214" t="s">
        <v>77</v>
      </c>
      <c r="B24" s="215"/>
      <c r="C24" s="228">
        <f>D7</f>
        <v>0.51</v>
      </c>
      <c r="D24" s="228" t="s">
        <v>111</v>
      </c>
      <c r="E24" s="242">
        <v>0.06</v>
      </c>
      <c r="F24" s="248" t="s">
        <v>111</v>
      </c>
      <c r="G24" s="248">
        <v>1.1000000000000001</v>
      </c>
      <c r="H24" s="217" t="s">
        <v>112</v>
      </c>
      <c r="I24" s="240">
        <f>ROUND(C24*E24*G24,2)</f>
        <v>0.03</v>
      </c>
      <c r="J24" s="217" t="s">
        <v>113</v>
      </c>
      <c r="N24" s="208"/>
      <c r="O24" s="249">
        <f>I24</f>
        <v>0.03</v>
      </c>
      <c r="P24" s="223" t="s">
        <v>113</v>
      </c>
    </row>
    <row r="25" spans="1:16" ht="19.5" customHeight="1">
      <c r="A25" s="209"/>
      <c r="B25" s="209"/>
      <c r="O25" s="209"/>
      <c r="P25" s="223"/>
    </row>
    <row r="26" spans="1:16" ht="19.5" customHeight="1">
      <c r="A26" s="229"/>
      <c r="B26" s="229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29"/>
      <c r="P26" s="231"/>
    </row>
  </sheetData>
  <mergeCells count="1">
    <mergeCell ref="A1:P1"/>
  </mergeCells>
  <phoneticPr fontId="36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00516-58F1-4882-8958-8E74A0C63448}">
  <dimension ref="A1:O160"/>
  <sheetViews>
    <sheetView view="pageBreakPreview" zoomScaleNormal="85" zoomScaleSheetLayoutView="100" workbookViewId="0">
      <selection activeCell="L1" sqref="L1"/>
    </sheetView>
  </sheetViews>
  <sheetFormatPr defaultRowHeight="13.5"/>
  <cols>
    <col min="1" max="2" width="17.85546875" style="447" customWidth="1"/>
    <col min="3" max="3" width="57.85546875" style="447" customWidth="1"/>
    <col min="4" max="4" width="3" style="447" customWidth="1"/>
    <col min="5" max="5" width="9.85546875" style="447" customWidth="1"/>
    <col min="6" max="6" width="5.28515625" style="447" customWidth="1"/>
    <col min="7" max="7" width="9.85546875" style="447" customWidth="1"/>
    <col min="8" max="8" width="28.140625" style="447" customWidth="1"/>
    <col min="9" max="16384" width="9.140625" style="410"/>
  </cols>
  <sheetData>
    <row r="1" spans="1:8" ht="24.95" customHeight="1">
      <c r="A1" s="408"/>
      <c r="B1" s="513" t="s">
        <v>209</v>
      </c>
      <c r="C1" s="514"/>
      <c r="D1" s="514"/>
      <c r="E1" s="514"/>
      <c r="F1" s="514"/>
      <c r="G1" s="514"/>
      <c r="H1" s="409"/>
    </row>
    <row r="2" spans="1:8" ht="24.95" customHeight="1">
      <c r="A2" s="411" t="s">
        <v>210</v>
      </c>
      <c r="B2" s="412" t="s">
        <v>211</v>
      </c>
      <c r="C2" s="515" t="s">
        <v>212</v>
      </c>
      <c r="D2" s="515"/>
      <c r="E2" s="515"/>
      <c r="F2" s="413" t="s">
        <v>156</v>
      </c>
      <c r="G2" s="413" t="s">
        <v>157</v>
      </c>
      <c r="H2" s="414" t="s">
        <v>213</v>
      </c>
    </row>
    <row r="3" spans="1:8" ht="24.95" customHeight="1">
      <c r="A3" s="415" t="s">
        <v>214</v>
      </c>
      <c r="B3" s="416"/>
      <c r="C3" s="416"/>
      <c r="D3" s="417"/>
      <c r="E3" s="418"/>
      <c r="F3" s="419"/>
      <c r="G3" s="419"/>
      <c r="H3" s="420"/>
    </row>
    <row r="4" spans="1:8" ht="24.95" customHeight="1">
      <c r="A4" s="421" t="s">
        <v>215</v>
      </c>
      <c r="B4" s="422" t="s">
        <v>216</v>
      </c>
      <c r="C4" s="422"/>
      <c r="D4" s="423"/>
      <c r="E4" s="424"/>
      <c r="F4" s="425" t="s">
        <v>217</v>
      </c>
      <c r="G4" s="426">
        <v>2</v>
      </c>
      <c r="H4" s="427"/>
    </row>
    <row r="5" spans="1:8" ht="24.95" customHeight="1">
      <c r="A5" s="421"/>
      <c r="B5" s="422"/>
      <c r="C5" s="428" t="s">
        <v>222</v>
      </c>
      <c r="D5" s="423" t="s">
        <v>112</v>
      </c>
      <c r="E5" s="429">
        <v>6.58</v>
      </c>
      <c r="F5" s="425" t="s">
        <v>218</v>
      </c>
      <c r="G5" s="426"/>
      <c r="H5" s="427"/>
    </row>
    <row r="6" spans="1:8" ht="24.95" customHeight="1">
      <c r="A6" s="421"/>
      <c r="B6" s="422"/>
      <c r="C6" s="422"/>
      <c r="D6" s="423" t="s">
        <v>89</v>
      </c>
      <c r="E6" s="424">
        <f>SUM(E5:E5)</f>
        <v>6.58</v>
      </c>
      <c r="F6" s="425" t="s">
        <v>218</v>
      </c>
      <c r="G6" s="426">
        <f>E6</f>
        <v>6.58</v>
      </c>
      <c r="H6" s="430" t="s">
        <v>219</v>
      </c>
    </row>
    <row r="7" spans="1:8" ht="24.95" customHeight="1">
      <c r="A7" s="421"/>
      <c r="B7" s="422"/>
      <c r="C7" s="431"/>
      <c r="D7" s="423"/>
      <c r="E7" s="432"/>
      <c r="F7" s="425"/>
      <c r="G7" s="426"/>
      <c r="H7" s="427"/>
    </row>
    <row r="8" spans="1:8" ht="24.95" customHeight="1">
      <c r="A8" s="421"/>
      <c r="B8" s="422" t="s">
        <v>220</v>
      </c>
      <c r="C8" s="422"/>
      <c r="D8" s="423"/>
      <c r="E8" s="433"/>
      <c r="F8" s="425" t="s">
        <v>221</v>
      </c>
      <c r="G8" s="426"/>
      <c r="H8" s="427"/>
    </row>
    <row r="9" spans="1:8" ht="24.95" customHeight="1">
      <c r="A9" s="421"/>
      <c r="B9" s="431"/>
      <c r="C9" s="422"/>
      <c r="D9" s="423"/>
      <c r="E9" s="424"/>
      <c r="F9" s="425"/>
      <c r="G9" s="426"/>
      <c r="H9" s="434"/>
    </row>
    <row r="10" spans="1:8" ht="24.95" customHeight="1">
      <c r="A10" s="421"/>
      <c r="B10" s="431"/>
      <c r="C10" s="422"/>
      <c r="D10" s="423"/>
      <c r="E10" s="424"/>
      <c r="F10" s="425"/>
      <c r="G10" s="426"/>
      <c r="H10" s="434"/>
    </row>
    <row r="11" spans="1:8" ht="24.95" customHeight="1">
      <c r="A11" s="421"/>
      <c r="B11" s="431"/>
      <c r="C11" s="422"/>
      <c r="D11" s="423"/>
      <c r="E11" s="424"/>
      <c r="F11" s="425"/>
      <c r="G11" s="426"/>
      <c r="H11" s="434"/>
    </row>
    <row r="12" spans="1:8" ht="24.95" customHeight="1">
      <c r="A12" s="421"/>
      <c r="B12" s="431"/>
      <c r="C12" s="422"/>
      <c r="D12" s="423"/>
      <c r="E12" s="424"/>
      <c r="F12" s="425"/>
      <c r="G12" s="426"/>
      <c r="H12" s="434"/>
    </row>
    <row r="13" spans="1:8" ht="24.95" customHeight="1">
      <c r="A13" s="421"/>
      <c r="B13" s="431"/>
      <c r="C13" s="422"/>
      <c r="D13" s="423"/>
      <c r="E13" s="424"/>
      <c r="F13" s="425"/>
      <c r="G13" s="426"/>
      <c r="H13" s="434"/>
    </row>
    <row r="14" spans="1:8" ht="24.95" customHeight="1">
      <c r="A14" s="421"/>
      <c r="B14" s="431"/>
      <c r="C14" s="422"/>
      <c r="D14" s="423"/>
      <c r="E14" s="424"/>
      <c r="F14" s="425"/>
      <c r="G14" s="426"/>
      <c r="H14" s="434"/>
    </row>
    <row r="15" spans="1:8" ht="24.95" customHeight="1">
      <c r="A15" s="421"/>
      <c r="B15" s="431"/>
      <c r="C15" s="422"/>
      <c r="D15" s="423"/>
      <c r="E15" s="424"/>
      <c r="F15" s="425"/>
      <c r="G15" s="426"/>
      <c r="H15" s="434"/>
    </row>
    <row r="16" spans="1:8" ht="24.95" customHeight="1">
      <c r="A16" s="421"/>
      <c r="B16" s="422"/>
      <c r="C16" s="431"/>
      <c r="D16" s="423"/>
      <c r="E16" s="435"/>
      <c r="F16" s="425"/>
      <c r="G16" s="426"/>
      <c r="H16" s="427"/>
    </row>
    <row r="17" spans="1:15" ht="24.95" customHeight="1">
      <c r="A17" s="421"/>
      <c r="B17" s="436"/>
      <c r="C17" s="422"/>
      <c r="D17" s="423"/>
      <c r="E17" s="424"/>
      <c r="F17" s="425"/>
      <c r="G17" s="426"/>
      <c r="H17" s="434"/>
    </row>
    <row r="18" spans="1:15" ht="24.95" customHeight="1">
      <c r="A18" s="421"/>
      <c r="B18" s="422"/>
      <c r="C18" s="422"/>
      <c r="D18" s="423"/>
      <c r="E18" s="424"/>
      <c r="F18" s="425"/>
      <c r="G18" s="426"/>
      <c r="H18" s="434"/>
    </row>
    <row r="19" spans="1:15" ht="24.95" customHeight="1">
      <c r="A19" s="421"/>
      <c r="B19" s="422"/>
      <c r="C19" s="422"/>
      <c r="D19" s="423"/>
      <c r="E19" s="424"/>
      <c r="F19" s="425"/>
      <c r="G19" s="426"/>
      <c r="H19" s="427"/>
    </row>
    <row r="20" spans="1:15" ht="24.95" customHeight="1">
      <c r="A20" s="421"/>
      <c r="B20" s="422"/>
      <c r="C20" s="422"/>
      <c r="D20" s="423"/>
      <c r="E20" s="424"/>
      <c r="F20" s="425"/>
      <c r="G20" s="426"/>
      <c r="H20" s="427"/>
    </row>
    <row r="21" spans="1:15" ht="24.95" customHeight="1">
      <c r="A21" s="437"/>
      <c r="B21" s="438"/>
      <c r="C21" s="438"/>
      <c r="D21" s="439"/>
      <c r="E21" s="440"/>
      <c r="F21" s="441"/>
      <c r="G21" s="442"/>
      <c r="H21" s="443"/>
      <c r="J21" s="444"/>
      <c r="K21" s="445"/>
      <c r="L21" s="446"/>
      <c r="M21" s="445"/>
      <c r="N21" s="446"/>
      <c r="O21" s="446"/>
    </row>
    <row r="22" spans="1:15" ht="24.95" customHeight="1">
      <c r="A22" s="410"/>
      <c r="B22" s="410"/>
      <c r="C22" s="410"/>
      <c r="D22" s="410"/>
      <c r="E22" s="410"/>
      <c r="F22" s="410"/>
      <c r="G22" s="410"/>
      <c r="H22" s="410"/>
    </row>
    <row r="23" spans="1:15" ht="24.95" customHeight="1">
      <c r="A23" s="410"/>
      <c r="B23" s="410"/>
      <c r="C23" s="410"/>
      <c r="D23" s="410"/>
      <c r="E23" s="410"/>
      <c r="F23" s="410"/>
      <c r="G23" s="410"/>
      <c r="H23" s="410"/>
    </row>
    <row r="24" spans="1:15" ht="24.95" customHeight="1">
      <c r="A24" s="410"/>
      <c r="B24" s="410"/>
      <c r="C24" s="410"/>
      <c r="D24" s="410"/>
      <c r="E24" s="410"/>
      <c r="F24" s="410"/>
      <c r="G24" s="410"/>
      <c r="H24" s="410"/>
    </row>
    <row r="25" spans="1:15" ht="24.95" customHeight="1">
      <c r="A25" s="410"/>
      <c r="B25" s="410"/>
      <c r="C25" s="410"/>
      <c r="D25" s="410"/>
      <c r="E25" s="410"/>
      <c r="F25" s="410"/>
      <c r="G25" s="410"/>
      <c r="H25" s="410"/>
    </row>
    <row r="26" spans="1:15" ht="24.95" customHeight="1">
      <c r="A26" s="410"/>
      <c r="B26" s="410"/>
      <c r="C26" s="410"/>
      <c r="D26" s="410"/>
      <c r="E26" s="410"/>
      <c r="F26" s="410"/>
      <c r="G26" s="410"/>
      <c r="H26" s="410"/>
    </row>
    <row r="27" spans="1:15" ht="24.95" customHeight="1">
      <c r="A27" s="410"/>
      <c r="B27" s="410"/>
      <c r="C27" s="410"/>
      <c r="D27" s="410"/>
      <c r="E27" s="410"/>
      <c r="F27" s="410"/>
      <c r="G27" s="410"/>
      <c r="H27" s="410"/>
    </row>
    <row r="28" spans="1:15" ht="24.95" customHeight="1">
      <c r="A28" s="410"/>
      <c r="B28" s="410"/>
      <c r="C28" s="410"/>
      <c r="D28" s="410"/>
      <c r="E28" s="410"/>
      <c r="F28" s="410"/>
      <c r="G28" s="410"/>
      <c r="H28" s="410"/>
    </row>
    <row r="29" spans="1:15" ht="24.95" customHeight="1">
      <c r="A29" s="410"/>
      <c r="B29" s="410"/>
      <c r="C29" s="410"/>
      <c r="D29" s="410"/>
      <c r="E29" s="410"/>
      <c r="F29" s="410"/>
      <c r="G29" s="410"/>
      <c r="H29" s="410"/>
    </row>
    <row r="30" spans="1:15" ht="24.95" customHeight="1">
      <c r="A30" s="410"/>
      <c r="B30" s="410"/>
      <c r="C30" s="410"/>
      <c r="D30" s="410"/>
      <c r="E30" s="410"/>
      <c r="F30" s="410"/>
      <c r="G30" s="410"/>
      <c r="H30" s="410"/>
    </row>
    <row r="31" spans="1:15" ht="24.95" customHeight="1">
      <c r="A31" s="410"/>
      <c r="B31" s="410"/>
      <c r="C31" s="410"/>
      <c r="D31" s="410"/>
      <c r="E31" s="410"/>
      <c r="F31" s="410"/>
      <c r="G31" s="410"/>
      <c r="H31" s="410"/>
    </row>
    <row r="32" spans="1:15" ht="24.95" customHeight="1">
      <c r="A32" s="410"/>
      <c r="B32" s="410"/>
      <c r="C32" s="410"/>
      <c r="D32" s="410"/>
      <c r="E32" s="410"/>
      <c r="F32" s="410"/>
      <c r="G32" s="410"/>
      <c r="H32" s="410"/>
    </row>
    <row r="33" s="410" customFormat="1" ht="24.95" customHeight="1"/>
    <row r="34" s="410" customFormat="1" ht="24.95" customHeight="1"/>
    <row r="35" s="410" customFormat="1" ht="24.95" customHeight="1"/>
    <row r="36" s="410" customFormat="1" ht="24.95" customHeight="1"/>
    <row r="37" s="410" customFormat="1" ht="24.95" customHeight="1"/>
    <row r="38" s="410" customFormat="1" ht="24.95" customHeight="1"/>
    <row r="39" s="410" customFormat="1" ht="24.95" customHeight="1"/>
    <row r="40" s="410" customFormat="1" ht="24.95" customHeight="1"/>
    <row r="41" s="410" customFormat="1" ht="24.95" customHeight="1"/>
    <row r="42" s="410" customFormat="1" ht="24.95" customHeight="1"/>
    <row r="43" s="410" customFormat="1" ht="24.95" customHeight="1"/>
    <row r="44" s="410" customFormat="1" ht="24.95" customHeight="1"/>
    <row r="45" s="410" customFormat="1" ht="24.95" customHeight="1"/>
    <row r="46" s="410" customFormat="1" ht="24.95" customHeight="1"/>
    <row r="47" s="410" customFormat="1" ht="24.95" customHeight="1"/>
    <row r="48" s="410" customFormat="1" ht="24.95" customHeight="1"/>
    <row r="49" s="410" customFormat="1" ht="24.95" customHeight="1"/>
    <row r="50" s="410" customFormat="1" ht="24.95" customHeight="1"/>
    <row r="51" s="410" customFormat="1" ht="24.95" customHeight="1"/>
    <row r="52" s="410" customFormat="1" ht="24.95" customHeight="1"/>
    <row r="53" s="410" customFormat="1" ht="24.95" customHeight="1"/>
    <row r="54" s="410" customFormat="1" ht="24.95" customHeight="1"/>
    <row r="55" s="410" customFormat="1" ht="24.95" customHeight="1"/>
    <row r="56" s="410" customFormat="1" ht="24.95" customHeight="1"/>
    <row r="57" s="410" customFormat="1" ht="24.95" customHeight="1"/>
    <row r="58" s="410" customFormat="1" ht="24.95" customHeight="1"/>
    <row r="59" s="410" customFormat="1" ht="24.95" customHeight="1"/>
    <row r="60" s="410" customFormat="1" ht="24.95" customHeight="1"/>
    <row r="61" s="410" customFormat="1" ht="24.95" customHeight="1"/>
    <row r="62" s="410" customFormat="1" ht="24.95" customHeight="1"/>
    <row r="63" s="410" customFormat="1" ht="24.95" customHeight="1"/>
    <row r="64" s="410" customFormat="1" ht="24.95" customHeight="1"/>
    <row r="65" s="410" customFormat="1" ht="24.95" customHeight="1"/>
    <row r="66" s="410" customFormat="1" ht="24.95" customHeight="1"/>
    <row r="67" s="410" customFormat="1" ht="24.95" customHeight="1"/>
    <row r="68" s="410" customFormat="1" ht="24.95" customHeight="1"/>
    <row r="69" s="410" customFormat="1" ht="24.95" customHeight="1"/>
    <row r="70" s="410" customFormat="1" ht="24.95" customHeight="1"/>
    <row r="71" s="410" customFormat="1" ht="24.95" customHeight="1"/>
    <row r="72" s="410" customFormat="1" ht="24.95" customHeight="1"/>
    <row r="73" s="410" customFormat="1" ht="24.95" customHeight="1"/>
    <row r="74" s="410" customFormat="1" ht="24.95" customHeight="1"/>
    <row r="75" s="410" customFormat="1" ht="24.95" customHeight="1"/>
    <row r="76" s="410" customFormat="1" ht="24.95" customHeight="1"/>
    <row r="77" s="410" customFormat="1" ht="24.95" customHeight="1"/>
    <row r="78" s="410" customFormat="1" ht="24.95" customHeight="1"/>
    <row r="79" s="410" customFormat="1" ht="24.95" customHeight="1"/>
    <row r="80" s="410" customFormat="1" ht="24.95" customHeight="1"/>
    <row r="81" s="410" customFormat="1" ht="24.95" customHeight="1"/>
    <row r="82" s="410" customFormat="1" ht="24.95" customHeight="1"/>
    <row r="83" s="410" customFormat="1" ht="24.95" customHeight="1"/>
    <row r="84" s="410" customFormat="1" ht="24.95" customHeight="1"/>
    <row r="85" s="410" customFormat="1" ht="24.95" customHeight="1"/>
    <row r="86" s="410" customFormat="1" ht="24.95" customHeight="1"/>
    <row r="87" s="410" customFormat="1" ht="24.95" customHeight="1"/>
    <row r="88" s="410" customFormat="1" ht="24.95" customHeight="1"/>
    <row r="89" s="410" customFormat="1" ht="24.95" customHeight="1"/>
    <row r="90" s="410" customFormat="1" ht="24.95" customHeight="1"/>
    <row r="91" s="410" customFormat="1" ht="24.95" customHeight="1"/>
    <row r="92" s="410" customFormat="1" ht="24.95" customHeight="1"/>
    <row r="93" s="410" customFormat="1" ht="24.95" customHeight="1"/>
    <row r="94" s="410" customFormat="1" ht="24.95" customHeight="1"/>
    <row r="95" s="410" customFormat="1" ht="24.95" customHeight="1"/>
    <row r="96" s="410" customFormat="1" ht="24.95" customHeight="1"/>
    <row r="97" s="410" customFormat="1" ht="24.95" customHeight="1"/>
    <row r="98" s="410" customFormat="1" ht="24.95" customHeight="1"/>
    <row r="99" s="410" customFormat="1" ht="24.95" customHeight="1"/>
    <row r="100" s="410" customFormat="1" ht="24.95" customHeight="1"/>
    <row r="101" s="410" customFormat="1" ht="24.95" customHeight="1"/>
    <row r="102" s="410" customFormat="1" ht="24.95" customHeight="1"/>
    <row r="103" s="410" customFormat="1" ht="24.95" customHeight="1"/>
    <row r="104" s="410" customFormat="1" ht="24.95" customHeight="1"/>
    <row r="105" s="410" customFormat="1" ht="24.95" customHeight="1"/>
    <row r="106" s="410" customFormat="1" ht="24.95" customHeight="1"/>
    <row r="107" s="410" customFormat="1" ht="24.95" customHeight="1"/>
    <row r="108" s="410" customFormat="1" ht="24.95" customHeight="1"/>
    <row r="109" s="410" customFormat="1" ht="24.95" customHeight="1"/>
    <row r="110" s="410" customFormat="1" ht="24.95" customHeight="1"/>
    <row r="111" s="410" customFormat="1" ht="12"/>
    <row r="112" s="410" customFormat="1" ht="12"/>
    <row r="113" s="410" customFormat="1" ht="12"/>
    <row r="114" s="410" customFormat="1" ht="12"/>
    <row r="115" s="410" customFormat="1" ht="12"/>
    <row r="116" s="410" customFormat="1" ht="12"/>
    <row r="117" s="410" customFormat="1" ht="12"/>
    <row r="118" s="410" customFormat="1" ht="12"/>
    <row r="119" s="410" customFormat="1" ht="12"/>
    <row r="120" s="410" customFormat="1" ht="12"/>
    <row r="121" s="410" customFormat="1" ht="12"/>
    <row r="122" s="410" customFormat="1" ht="12"/>
    <row r="123" s="410" customFormat="1" ht="12"/>
    <row r="124" s="410" customFormat="1" ht="12"/>
    <row r="125" s="410" customFormat="1" ht="12"/>
    <row r="126" s="410" customFormat="1" ht="12"/>
    <row r="127" s="410" customFormat="1" ht="12"/>
    <row r="128" s="410" customFormat="1" ht="12"/>
    <row r="129" s="410" customFormat="1" ht="12"/>
    <row r="130" s="410" customFormat="1" ht="12"/>
    <row r="131" s="410" customFormat="1" ht="12"/>
    <row r="132" s="410" customFormat="1" ht="12"/>
    <row r="133" s="410" customFormat="1" ht="12"/>
    <row r="134" s="410" customFormat="1" ht="12"/>
    <row r="135" s="410" customFormat="1" ht="12"/>
    <row r="136" s="410" customFormat="1" ht="12"/>
    <row r="137" s="410" customFormat="1" ht="12"/>
    <row r="138" s="410" customFormat="1" ht="12"/>
    <row r="139" s="410" customFormat="1" ht="12"/>
    <row r="140" s="410" customFormat="1" ht="12"/>
    <row r="141" s="410" customFormat="1" ht="12"/>
    <row r="142" s="410" customFormat="1" ht="12"/>
    <row r="143" s="410" customFormat="1" ht="12"/>
    <row r="144" s="410" customFormat="1" ht="12"/>
    <row r="145" s="410" customFormat="1" ht="12"/>
    <row r="146" s="410" customFormat="1" ht="12"/>
    <row r="147" s="410" customFormat="1" ht="12"/>
    <row r="148" s="410" customFormat="1" ht="12"/>
    <row r="149" s="410" customFormat="1" ht="12"/>
    <row r="150" s="410" customFormat="1" ht="12"/>
    <row r="151" s="410" customFormat="1" ht="12"/>
    <row r="152" s="410" customFormat="1" ht="12"/>
    <row r="153" s="410" customFormat="1" ht="12"/>
    <row r="154" s="410" customFormat="1" ht="12"/>
    <row r="155" s="410" customFormat="1" ht="12"/>
    <row r="156" s="410" customFormat="1" ht="12"/>
    <row r="157" s="410" customFormat="1" ht="12"/>
    <row r="158" s="410" customFormat="1" ht="12"/>
    <row r="159" s="410" customFormat="1" ht="12"/>
    <row r="160" s="410" customFormat="1" ht="12"/>
  </sheetData>
  <mergeCells count="2">
    <mergeCell ref="B1:G1"/>
    <mergeCell ref="C2:E2"/>
  </mergeCells>
  <phoneticPr fontId="36"/>
  <printOptions horizontalCentered="1"/>
  <pageMargins left="0.39370078740157483" right="0.39370078740157483" top="0.78740157480314965" bottom="0.39370078740157483" header="0.31496062992125984" footer="0.31496062992125984"/>
  <pageSetup paperSize="9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8"/>
  </sheetPr>
  <dimension ref="B1:X19"/>
  <sheetViews>
    <sheetView showZeros="0" zoomScale="80" zoomScaleNormal="75" workbookViewId="0">
      <selection activeCell="F9" sqref="F9"/>
    </sheetView>
  </sheetViews>
  <sheetFormatPr defaultColWidth="10.140625" defaultRowHeight="18" customHeight="1"/>
  <cols>
    <col min="1" max="1" width="6.7109375" style="1" customWidth="1"/>
    <col min="2" max="2" width="23.5703125" style="1" customWidth="1"/>
    <col min="3" max="6" width="9.85546875" style="1" customWidth="1"/>
    <col min="7" max="7" width="5.5703125" style="3" customWidth="1"/>
    <col min="8" max="8" width="14.5703125" style="3" customWidth="1"/>
    <col min="9" max="9" width="18" style="1" customWidth="1"/>
    <col min="10" max="10" width="19.140625" style="1" customWidth="1"/>
    <col min="11" max="11" width="4.28515625" style="1" customWidth="1"/>
    <col min="12" max="12" width="7.7109375" style="1" customWidth="1"/>
    <col min="13" max="13" width="55.7109375" style="1" customWidth="1"/>
    <col min="14" max="14" width="3.140625" style="1" customWidth="1"/>
    <col min="15" max="15" width="4.28515625" style="1" customWidth="1"/>
    <col min="16" max="18" width="8.85546875" style="1" customWidth="1"/>
    <col min="19" max="19" width="6.7109375" style="4" customWidth="1"/>
    <col min="20" max="16384" width="10.140625" style="1"/>
  </cols>
  <sheetData>
    <row r="1" spans="2:24" ht="18" customHeight="1">
      <c r="B1" s="2"/>
      <c r="C1" s="3"/>
      <c r="D1" s="3"/>
    </row>
    <row r="2" spans="2:24" ht="18" customHeight="1">
      <c r="B2" s="5"/>
      <c r="C2" s="3"/>
      <c r="D2" s="3"/>
      <c r="G2" s="6" t="s">
        <v>38</v>
      </c>
      <c r="H2" s="7"/>
      <c r="I2" s="8"/>
      <c r="J2" s="8"/>
      <c r="K2" s="8"/>
      <c r="L2" s="8"/>
      <c r="M2" s="8"/>
      <c r="N2" s="9"/>
      <c r="O2" s="10" t="s">
        <v>0</v>
      </c>
      <c r="P2" s="11"/>
      <c r="Q2" s="12"/>
      <c r="R2" s="11"/>
      <c r="S2" s="13"/>
    </row>
    <row r="3" spans="2:24" ht="19.899999999999999" customHeight="1">
      <c r="B3" s="5"/>
      <c r="C3" s="3"/>
      <c r="D3" s="15"/>
      <c r="E3" s="3"/>
      <c r="F3" s="3"/>
      <c r="G3" s="111" t="str">
        <f>"　"&amp;DBCS(C7)&amp;"床版工 ( 現場打ち )"</f>
        <v>　床版工 ( 現場打ち )</v>
      </c>
      <c r="H3" s="16"/>
      <c r="I3" s="17"/>
      <c r="J3" s="17"/>
      <c r="K3" s="112"/>
      <c r="L3" s="17"/>
      <c r="M3" s="17"/>
      <c r="N3" s="18"/>
      <c r="O3" s="19" t="s">
        <v>1</v>
      </c>
      <c r="P3" s="20" t="s">
        <v>2</v>
      </c>
      <c r="Q3" s="21"/>
      <c r="R3" s="22" t="s">
        <v>3</v>
      </c>
      <c r="S3" s="23"/>
    </row>
    <row r="4" spans="2:24" ht="18" customHeight="1">
      <c r="D4" s="24"/>
      <c r="E4" s="3"/>
      <c r="F4" s="3"/>
      <c r="G4" s="516" t="s">
        <v>4</v>
      </c>
      <c r="H4" s="517"/>
      <c r="I4" s="25" t="s">
        <v>5</v>
      </c>
      <c r="J4" s="25" t="s">
        <v>6</v>
      </c>
      <c r="K4" s="26" t="s">
        <v>7</v>
      </c>
      <c r="L4" s="21"/>
      <c r="M4" s="21"/>
      <c r="N4" s="21"/>
      <c r="O4" s="27" t="s">
        <v>8</v>
      </c>
      <c r="P4" s="27" t="s">
        <v>9</v>
      </c>
      <c r="Q4" s="28" t="s">
        <v>10</v>
      </c>
      <c r="R4" s="28"/>
      <c r="S4" s="29"/>
    </row>
    <row r="5" spans="2:24" ht="18" customHeight="1">
      <c r="D5" s="40"/>
      <c r="E5" s="3"/>
      <c r="F5" s="3"/>
      <c r="G5" s="47"/>
      <c r="H5" s="113"/>
      <c r="I5" s="56"/>
      <c r="J5" s="56"/>
      <c r="K5" s="57"/>
      <c r="L5" s="57"/>
      <c r="M5" s="57"/>
      <c r="N5" s="58"/>
      <c r="O5" s="59"/>
      <c r="P5" s="59"/>
      <c r="Q5" s="60"/>
      <c r="R5" s="61"/>
      <c r="S5" s="62"/>
    </row>
    <row r="6" spans="2:24" ht="18" customHeight="1">
      <c r="B6" s="14" t="s">
        <v>16</v>
      </c>
      <c r="D6" s="71"/>
      <c r="G6" s="47"/>
      <c r="H6" s="110" t="s">
        <v>17</v>
      </c>
      <c r="I6" s="31" t="s">
        <v>18</v>
      </c>
      <c r="J6" s="45" t="s">
        <v>19</v>
      </c>
      <c r="K6" s="63"/>
      <c r="L6" s="64" t="s">
        <v>40</v>
      </c>
      <c r="M6" s="65"/>
      <c r="N6" s="66" t="s">
        <v>11</v>
      </c>
      <c r="O6" s="67"/>
      <c r="P6" s="68">
        <f>ROUND((PI()/4*(C9^2-C8^2)-2.2*1.55)*C10*2,3)</f>
        <v>2.8239999999999998</v>
      </c>
      <c r="Q6" s="69"/>
      <c r="R6" s="70">
        <f>ROUNDDOWN(P6-Q6,2)</f>
        <v>2.82</v>
      </c>
      <c r="S6" s="39" t="s">
        <v>20</v>
      </c>
      <c r="T6" s="1" t="s">
        <v>21</v>
      </c>
      <c r="U6" s="1" t="s">
        <v>21</v>
      </c>
      <c r="V6" s="1" t="s">
        <v>21</v>
      </c>
      <c r="W6" s="1" t="s">
        <v>21</v>
      </c>
      <c r="X6" s="1" t="s">
        <v>21</v>
      </c>
    </row>
    <row r="7" spans="2:24" ht="18" customHeight="1">
      <c r="B7" s="14" t="s">
        <v>14</v>
      </c>
      <c r="C7" s="114"/>
      <c r="D7" s="71"/>
      <c r="G7" s="47"/>
      <c r="H7" s="39" t="str">
        <f>" ｔ= "&amp;FIXED(C10,3)&amp;"m"</f>
        <v xml:space="preserve"> ｔ= 0.200m</v>
      </c>
      <c r="I7" s="72"/>
      <c r="J7" s="33"/>
      <c r="K7" s="73"/>
      <c r="L7" s="74"/>
      <c r="M7" s="75"/>
      <c r="N7" s="76"/>
      <c r="O7" s="77"/>
      <c r="P7" s="78"/>
      <c r="Q7" s="79"/>
      <c r="R7" s="80"/>
      <c r="S7" s="81"/>
    </row>
    <row r="8" spans="2:24" ht="18" customHeight="1">
      <c r="B8" s="42" t="s">
        <v>22</v>
      </c>
      <c r="C8" s="30">
        <v>0.6</v>
      </c>
      <c r="D8" s="71"/>
      <c r="G8" s="47"/>
      <c r="H8" s="39"/>
      <c r="I8" s="31"/>
      <c r="J8" s="31"/>
      <c r="K8" s="82"/>
      <c r="L8" s="64"/>
      <c r="M8" s="83"/>
      <c r="N8" s="66"/>
      <c r="O8" s="67"/>
      <c r="P8" s="84"/>
      <c r="Q8" s="50"/>
      <c r="R8" s="85"/>
      <c r="S8" s="39"/>
    </row>
    <row r="9" spans="2:24" ht="18" customHeight="1">
      <c r="B9" s="14" t="s">
        <v>15</v>
      </c>
      <c r="C9" s="32">
        <v>3.7</v>
      </c>
      <c r="D9" s="71"/>
      <c r="G9" s="47"/>
      <c r="H9" s="39"/>
      <c r="I9" s="31" t="s">
        <v>23</v>
      </c>
      <c r="J9" s="44" t="s">
        <v>41</v>
      </c>
      <c r="K9" s="73"/>
      <c r="L9" s="75" t="s">
        <v>42</v>
      </c>
      <c r="M9" s="86"/>
      <c r="N9" s="87" t="s">
        <v>11</v>
      </c>
      <c r="O9" s="77"/>
      <c r="P9" s="77">
        <f>+ROUND(PI()*C8*C10*2,3)</f>
        <v>0.754</v>
      </c>
      <c r="Q9" s="38"/>
      <c r="R9" s="80">
        <f>ROUNDDOWN(P9,23)</f>
        <v>0.754</v>
      </c>
      <c r="S9" s="81" t="s">
        <v>43</v>
      </c>
    </row>
    <row r="10" spans="2:24" ht="18" customHeight="1">
      <c r="B10" s="42" t="s">
        <v>24</v>
      </c>
      <c r="C10" s="32">
        <v>0.2</v>
      </c>
      <c r="D10" s="71"/>
      <c r="G10" s="47"/>
      <c r="H10" s="39"/>
      <c r="I10" s="31"/>
      <c r="J10" s="88"/>
      <c r="K10" s="63"/>
      <c r="L10" s="89" t="s">
        <v>44</v>
      </c>
      <c r="M10" s="64"/>
      <c r="N10" s="66" t="s">
        <v>11</v>
      </c>
      <c r="O10" s="67"/>
      <c r="P10" s="68">
        <f>+ROUND((2.2+1.55)*2*C10*2,3)</f>
        <v>3</v>
      </c>
      <c r="Q10" s="69"/>
      <c r="R10" s="90"/>
      <c r="S10" s="39"/>
    </row>
    <row r="11" spans="2:24" ht="18" customHeight="1">
      <c r="D11" s="71"/>
      <c r="G11" s="47"/>
      <c r="H11" s="39"/>
      <c r="I11" s="72"/>
      <c r="J11" s="44" t="s">
        <v>45</v>
      </c>
      <c r="K11" s="73"/>
      <c r="L11" s="91" t="s">
        <v>46</v>
      </c>
      <c r="M11" s="75"/>
      <c r="N11" s="87" t="s">
        <v>11</v>
      </c>
      <c r="O11" s="77"/>
      <c r="P11" s="78">
        <f>+ROUND((PI()/4*(3.7^2-0.6^2)-2.2*1.55)*2,3)</f>
        <v>14.119</v>
      </c>
      <c r="Q11" s="92"/>
      <c r="R11" s="80">
        <f>ROUNDDOWN(P11+P10,2)</f>
        <v>17.11</v>
      </c>
      <c r="S11" s="81" t="s">
        <v>43</v>
      </c>
    </row>
    <row r="12" spans="2:24" ht="18" customHeight="1">
      <c r="B12" s="56" t="s">
        <v>25</v>
      </c>
      <c r="C12" s="14" t="s">
        <v>26</v>
      </c>
      <c r="D12" s="115">
        <f>ROUND(P6*60,0)</f>
        <v>169</v>
      </c>
      <c r="F12" s="3"/>
      <c r="G12" s="47"/>
      <c r="H12" s="39"/>
      <c r="I12" s="31" t="s">
        <v>47</v>
      </c>
      <c r="J12" s="88" t="s">
        <v>47</v>
      </c>
      <c r="K12" s="34" t="s">
        <v>47</v>
      </c>
      <c r="L12" s="35" t="s">
        <v>47</v>
      </c>
      <c r="M12" s="93" t="s">
        <v>47</v>
      </c>
      <c r="N12" s="48" t="s">
        <v>47</v>
      </c>
      <c r="O12" s="49" t="s">
        <v>47</v>
      </c>
      <c r="P12" s="94" t="s">
        <v>47</v>
      </c>
      <c r="Q12" s="50" t="s">
        <v>47</v>
      </c>
      <c r="R12" s="95" t="s">
        <v>47</v>
      </c>
      <c r="S12" s="39" t="s">
        <v>47</v>
      </c>
    </row>
    <row r="13" spans="2:24" ht="18" customHeight="1">
      <c r="B13" s="46" t="s">
        <v>27</v>
      </c>
      <c r="C13" s="42" t="s">
        <v>28</v>
      </c>
      <c r="D13" s="43"/>
      <c r="F13" s="3"/>
      <c r="G13" s="47"/>
      <c r="H13" s="39"/>
      <c r="I13" s="31" t="s">
        <v>29</v>
      </c>
      <c r="J13" s="44" t="s">
        <v>34</v>
      </c>
      <c r="K13" s="96"/>
      <c r="L13" s="97" t="s">
        <v>31</v>
      </c>
      <c r="M13" s="98"/>
      <c r="N13" s="36" t="s">
        <v>11</v>
      </c>
      <c r="O13" s="37"/>
      <c r="P13" s="99">
        <f>D12</f>
        <v>169</v>
      </c>
      <c r="Q13" s="38"/>
      <c r="R13" s="100">
        <f>ROUND(P13,0)</f>
        <v>169</v>
      </c>
      <c r="S13" s="81" t="s">
        <v>32</v>
      </c>
    </row>
    <row r="14" spans="2:24" ht="18" customHeight="1">
      <c r="B14" s="101"/>
      <c r="C14" s="71"/>
      <c r="D14" s="71"/>
      <c r="E14" s="3"/>
      <c r="F14" s="3"/>
      <c r="G14" s="47"/>
      <c r="H14" s="39"/>
      <c r="I14" s="31"/>
      <c r="J14" s="41"/>
      <c r="K14" s="34"/>
      <c r="L14" s="102"/>
      <c r="M14" s="93"/>
      <c r="N14" s="48"/>
      <c r="O14" s="49"/>
      <c r="P14" s="103"/>
      <c r="Q14" s="50" t="s">
        <v>33</v>
      </c>
      <c r="R14" s="95" t="s">
        <v>33</v>
      </c>
      <c r="S14" s="39"/>
    </row>
    <row r="15" spans="2:24" ht="18" customHeight="1">
      <c r="B15" s="101"/>
      <c r="C15" s="71"/>
      <c r="D15" s="71"/>
      <c r="E15" s="3"/>
      <c r="F15" s="3"/>
      <c r="G15" s="47"/>
      <c r="H15" s="39"/>
      <c r="I15" s="33"/>
      <c r="J15" s="44" t="s">
        <v>30</v>
      </c>
      <c r="K15" s="104"/>
      <c r="L15" s="97" t="s">
        <v>31</v>
      </c>
      <c r="M15" s="105"/>
      <c r="N15" s="36" t="s">
        <v>35</v>
      </c>
      <c r="O15" s="37"/>
      <c r="P15" s="99">
        <f>D13</f>
        <v>0</v>
      </c>
      <c r="Q15" s="38"/>
      <c r="R15" s="100">
        <f>ROUND(P15,0)</f>
        <v>0</v>
      </c>
      <c r="S15" s="81" t="s">
        <v>36</v>
      </c>
    </row>
    <row r="16" spans="2:24" ht="18" customHeight="1">
      <c r="B16" s="101"/>
      <c r="C16" s="71"/>
      <c r="D16" s="71"/>
      <c r="E16" s="3"/>
      <c r="F16" s="3"/>
      <c r="G16" s="47"/>
      <c r="H16" s="39"/>
      <c r="I16" s="31"/>
      <c r="J16" s="31"/>
      <c r="K16" s="50"/>
      <c r="L16" s="35"/>
      <c r="M16" s="35"/>
      <c r="N16" s="48"/>
      <c r="O16" s="49"/>
      <c r="P16" s="49"/>
      <c r="Q16" s="50"/>
      <c r="R16" s="50"/>
      <c r="S16" s="39"/>
    </row>
    <row r="17" spans="2:19" ht="18" customHeight="1">
      <c r="B17" s="101"/>
      <c r="C17" s="71"/>
      <c r="D17" s="71"/>
      <c r="E17" s="3"/>
      <c r="F17" s="3"/>
      <c r="G17" s="51"/>
      <c r="H17" s="55"/>
      <c r="I17" s="52" t="s">
        <v>12</v>
      </c>
      <c r="J17" s="106" t="s">
        <v>39</v>
      </c>
      <c r="K17" s="107"/>
      <c r="L17" s="17"/>
      <c r="M17" s="108"/>
      <c r="N17" s="53" t="s">
        <v>11</v>
      </c>
      <c r="O17" s="46"/>
      <c r="P17" s="116">
        <v>2</v>
      </c>
      <c r="Q17" s="54"/>
      <c r="R17" s="109">
        <v>1</v>
      </c>
      <c r="S17" s="55" t="s">
        <v>37</v>
      </c>
    </row>
    <row r="18" spans="2:19" ht="18" customHeight="1">
      <c r="B18" s="101"/>
      <c r="C18" s="71"/>
      <c r="D18" s="71"/>
    </row>
    <row r="19" spans="2:19" ht="18" customHeight="1">
      <c r="B19" s="101"/>
      <c r="C19" s="71"/>
      <c r="D19" s="71"/>
    </row>
  </sheetData>
  <mergeCells count="1">
    <mergeCell ref="G4:H4"/>
  </mergeCells>
  <phoneticPr fontId="23"/>
  <printOptions horizontalCentered="1" gridLinesSet="0"/>
  <pageMargins left="0.39370078740157483" right="0.39370078740157483" top="0.98425196850393704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数量総括表</vt:lpstr>
      <vt:lpstr>集計表</vt:lpstr>
      <vt:lpstr>数量計算書(円形部)</vt:lpstr>
      <vt:lpstr>数量計算書(矩形部)</vt:lpstr>
      <vt:lpstr>補修工</vt:lpstr>
      <vt:lpstr>No0 床版</vt:lpstr>
      <vt:lpstr>'No0 床版'!Print_Area</vt:lpstr>
      <vt:lpstr>集計表!Print_Area</vt:lpstr>
      <vt:lpstr>数量総括表!Print_Area</vt:lpstr>
      <vt:lpstr>補修工!Print_Area</vt:lpstr>
      <vt:lpstr>集計表!Print_Titles</vt:lpstr>
      <vt:lpstr>補修工!Print_Titles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PC33</cp:lastModifiedBy>
  <cp:lastPrinted>2024-03-01T09:52:43Z</cp:lastPrinted>
  <dcterms:created xsi:type="dcterms:W3CDTF">2017-03-29T01:54:00Z</dcterms:created>
  <dcterms:modified xsi:type="dcterms:W3CDTF">2024-03-01T09:52:45Z</dcterms:modified>
</cp:coreProperties>
</file>